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luis.hoyos\Desktop\3-Carpetas 2020\Auditorias\Auditoria 2021\"/>
    </mc:Choice>
  </mc:AlternateContent>
  <bookViews>
    <workbookView xWindow="132" yWindow="60" windowWidth="21840" windowHeight="13680" tabRatio="611" activeTab="3"/>
  </bookViews>
  <sheets>
    <sheet name="Orientaciones Grales." sheetId="2" r:id="rId1"/>
    <sheet name="Priorización" sheetId="1" r:id="rId2"/>
    <sheet name="Procesos A Auditar Vs Recursos" sheetId="4" r:id="rId3"/>
    <sheet name="Cronograma" sheetId="5" r:id="rId4"/>
    <sheet name="Hoja1" sheetId="3" state="hidden" r:id="rId5"/>
  </sheets>
  <externalReferences>
    <externalReference r:id="rId6"/>
    <externalReference r:id="rId7"/>
    <externalReference r:id="rId8"/>
    <externalReference r:id="rId9"/>
  </externalReferences>
  <definedNames>
    <definedName name="_xlnm._FilterDatabase" localSheetId="1" hidden="1">Priorización!$A$10:$W$10</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33" i="5" l="1"/>
  <c r="C37" i="5"/>
  <c r="C34" i="5"/>
  <c r="B29" i="5"/>
  <c r="B30" i="5"/>
  <c r="B31" i="5"/>
  <c r="B32" i="5"/>
  <c r="B33" i="5"/>
  <c r="B34" i="5"/>
  <c r="B35" i="5"/>
  <c r="B36" i="5"/>
  <c r="B37" i="5"/>
  <c r="C32" i="5"/>
  <c r="C33" i="5"/>
  <c r="C31" i="5"/>
  <c r="C35" i="5"/>
  <c r="C36" i="5"/>
  <c r="C30" i="5"/>
  <c r="C29" i="5"/>
  <c r="D22" i="5"/>
  <c r="D23" i="5"/>
  <c r="D24" i="5"/>
  <c r="D25" i="5"/>
  <c r="D26" i="5"/>
  <c r="D27" i="5"/>
  <c r="D28" i="5"/>
  <c r="D29" i="5"/>
  <c r="D30" i="5"/>
  <c r="D31" i="5"/>
  <c r="D32" i="5"/>
  <c r="D33" i="5"/>
  <c r="D34" i="5"/>
  <c r="D35" i="5"/>
  <c r="D36" i="5"/>
  <c r="D37" i="5"/>
  <c r="D21" i="5"/>
  <c r="C28" i="5"/>
  <c r="F29" i="5"/>
  <c r="F30" i="5"/>
  <c r="B28" i="5"/>
  <c r="C12" i="4"/>
  <c r="E10" i="4"/>
  <c r="E12" i="4" s="1"/>
  <c r="C10" i="4"/>
  <c r="I19" i="1" l="1"/>
  <c r="I20" i="1"/>
  <c r="I21" i="1"/>
  <c r="I22" i="1"/>
  <c r="I23" i="1"/>
  <c r="I24" i="1"/>
  <c r="I25" i="1"/>
  <c r="I26" i="1"/>
  <c r="I27" i="1"/>
  <c r="I28" i="1"/>
  <c r="E27" i="4"/>
  <c r="C25" i="4"/>
  <c r="C24" i="4"/>
  <c r="C23" i="4"/>
  <c r="F35" i="5" s="1"/>
  <c r="C22" i="4"/>
  <c r="C20" i="4"/>
  <c r="F32" i="5" s="1"/>
  <c r="C19" i="4"/>
  <c r="C16" i="4"/>
  <c r="C13" i="4"/>
  <c r="F28" i="5" s="1"/>
  <c r="C15" i="4"/>
  <c r="C14" i="4"/>
  <c r="C11" i="4"/>
  <c r="C9" i="4"/>
  <c r="F21" i="5" s="1"/>
  <c r="E25" i="4"/>
  <c r="E24" i="4"/>
  <c r="E23" i="4"/>
  <c r="E19" i="4"/>
  <c r="E20" i="4"/>
  <c r="E9" i="4"/>
  <c r="E11" i="4" s="1"/>
  <c r="E13" i="4" s="1"/>
  <c r="E14" i="4" s="1"/>
  <c r="E15" i="4" s="1"/>
  <c r="E16" i="4" s="1"/>
  <c r="E17" i="4" s="1"/>
  <c r="E18" i="4" s="1"/>
  <c r="F34" i="5" l="1"/>
  <c r="F31" i="5"/>
  <c r="F36" i="5"/>
  <c r="E22" i="4"/>
  <c r="E21" i="4"/>
  <c r="B20" i="4" l="1"/>
  <c r="B21" i="4"/>
  <c r="B22" i="4"/>
  <c r="B23" i="4"/>
  <c r="B24" i="4"/>
  <c r="B25" i="4"/>
  <c r="B16" i="4"/>
  <c r="B17" i="4"/>
  <c r="B18" i="4"/>
  <c r="B19" i="4"/>
  <c r="J19" i="1"/>
  <c r="P19" i="1" s="1"/>
  <c r="J20" i="1"/>
  <c r="J21" i="1"/>
  <c r="J22" i="1"/>
  <c r="J23" i="1"/>
  <c r="J24" i="1"/>
  <c r="J25" i="1"/>
  <c r="J26" i="1"/>
  <c r="J27" i="1"/>
  <c r="J28" i="1"/>
  <c r="S19" i="1" l="1"/>
  <c r="S20" i="1"/>
  <c r="S21" i="1"/>
  <c r="S22" i="1"/>
  <c r="S23" i="1"/>
  <c r="S24" i="1"/>
  <c r="S25" i="1"/>
  <c r="S26" i="1"/>
  <c r="S27" i="1"/>
  <c r="S28" i="1"/>
  <c r="N20" i="1"/>
  <c r="N21" i="1"/>
  <c r="N22" i="1"/>
  <c r="N23" i="1"/>
  <c r="N24" i="1"/>
  <c r="N25" i="1"/>
  <c r="N26" i="1"/>
  <c r="N27" i="1"/>
  <c r="N28" i="1"/>
  <c r="N19" i="1"/>
  <c r="J18" i="1" l="1"/>
  <c r="J17" i="1"/>
  <c r="J16" i="1"/>
  <c r="J15" i="1"/>
  <c r="J14" i="1"/>
  <c r="J13" i="1"/>
  <c r="J12" i="1"/>
  <c r="D18" i="1" l="1"/>
  <c r="D17" i="1"/>
  <c r="D16" i="1"/>
  <c r="D15" i="1"/>
  <c r="D14" i="1"/>
  <c r="D13" i="1"/>
  <c r="D12" i="1"/>
  <c r="C18" i="1"/>
  <c r="C27" i="5" s="1"/>
  <c r="C17" i="1"/>
  <c r="C26" i="5" s="1"/>
  <c r="C16" i="1"/>
  <c r="C25" i="5" s="1"/>
  <c r="C15" i="1"/>
  <c r="C24" i="5" s="1"/>
  <c r="C14" i="1"/>
  <c r="C23" i="5" s="1"/>
  <c r="C13" i="1"/>
  <c r="C22" i="5" s="1"/>
  <c r="C12" i="1"/>
  <c r="C21" i="5" s="1"/>
  <c r="B13" i="4" l="1"/>
  <c r="B25" i="5"/>
  <c r="B10" i="4"/>
  <c r="B22" i="5"/>
  <c r="B11" i="4"/>
  <c r="B23" i="5"/>
  <c r="B14" i="4"/>
  <c r="B26" i="5"/>
  <c r="B9" i="4"/>
  <c r="B21" i="5"/>
  <c r="B24" i="5"/>
  <c r="B12" i="4"/>
  <c r="B15" i="4"/>
  <c r="B27" i="5"/>
  <c r="N17" i="1"/>
  <c r="N18" i="1"/>
  <c r="I18" i="1"/>
  <c r="I17" i="1" l="1"/>
  <c r="P17" i="1" s="1"/>
  <c r="Q17" i="1" s="1"/>
  <c r="R17" i="1" s="1"/>
  <c r="S17" i="1" s="1"/>
  <c r="I13" i="1" l="1"/>
  <c r="I14" i="1"/>
  <c r="I15" i="1"/>
  <c r="I16" i="1"/>
  <c r="I12" i="1"/>
  <c r="N12" i="1" l="1"/>
  <c r="E26" i="4" l="1"/>
  <c r="E28" i="4" s="1"/>
  <c r="N13" i="1"/>
  <c r="N14" i="1"/>
  <c r="N15" i="1"/>
  <c r="N16" i="1"/>
  <c r="D3" i="3"/>
  <c r="D4" i="3"/>
  <c r="D5" i="3"/>
  <c r="D6" i="3"/>
  <c r="D7" i="3"/>
  <c r="D8" i="3"/>
  <c r="D9" i="3"/>
  <c r="D10" i="3"/>
  <c r="D11" i="3"/>
  <c r="D12" i="3"/>
  <c r="P22" i="1" l="1"/>
  <c r="Q22" i="1" s="1"/>
  <c r="R22" i="1" s="1"/>
  <c r="P26" i="1"/>
  <c r="Q26" i="1" s="1"/>
  <c r="R26" i="1" s="1"/>
  <c r="P20" i="1"/>
  <c r="Q20" i="1" s="1"/>
  <c r="R20" i="1" s="1"/>
  <c r="P23" i="1"/>
  <c r="Q23" i="1" s="1"/>
  <c r="R23" i="1" s="1"/>
  <c r="P27" i="1"/>
  <c r="Q27" i="1" s="1"/>
  <c r="R27" i="1" s="1"/>
  <c r="P25" i="1"/>
  <c r="Q25" i="1" s="1"/>
  <c r="R25" i="1" s="1"/>
  <c r="Q19" i="1"/>
  <c r="R19" i="1" s="1"/>
  <c r="P21" i="1"/>
  <c r="Q21" i="1" s="1"/>
  <c r="R21" i="1" s="1"/>
  <c r="P24" i="1"/>
  <c r="Q24" i="1" s="1"/>
  <c r="R24" i="1" s="1"/>
  <c r="P28" i="1"/>
  <c r="Q28" i="1" s="1"/>
  <c r="R28" i="1" s="1"/>
  <c r="P18" i="1"/>
  <c r="Q18" i="1" s="1"/>
  <c r="R18" i="1" s="1"/>
  <c r="S18" i="1" s="1"/>
  <c r="P12" i="1"/>
  <c r="Q12" i="1" s="1"/>
  <c r="R12" i="1" s="1"/>
  <c r="S12" i="1" s="1"/>
  <c r="P13" i="1"/>
  <c r="Q13" i="1" s="1"/>
  <c r="R13" i="1" s="1"/>
  <c r="S13" i="1" s="1"/>
  <c r="P15" i="1"/>
  <c r="Q15" i="1" s="1"/>
  <c r="R15" i="1" s="1"/>
  <c r="S15" i="1" s="1"/>
  <c r="P16" i="1"/>
  <c r="Q16" i="1" s="1"/>
  <c r="R16" i="1" s="1"/>
  <c r="S16" i="1" s="1"/>
  <c r="P14" i="1"/>
  <c r="Q14" i="1" s="1"/>
  <c r="R14" i="1" s="1"/>
  <c r="S14" i="1" s="1"/>
</calcChain>
</file>

<file path=xl/comments1.xml><?xml version="1.0" encoding="utf-8"?>
<comments xmlns="http://schemas.openxmlformats.org/spreadsheetml/2006/main">
  <authors>
    <author>Myriam Cubillos Benavides</author>
  </authors>
  <commentList>
    <comment ref="C10" authorId="0" shapeId="0">
      <text>
        <r>
          <rPr>
            <sz val="9"/>
            <color indexed="81"/>
            <rFont val="Tahoma"/>
            <family val="2"/>
          </rPr>
          <t xml:space="preserve">NOTA: Dependiendo de la complejidad de los procesos se podrán detallar proyectos o actividades clave para la Auditoría Interna
</t>
        </r>
      </text>
    </comment>
    <comment ref="E10" authorId="0" shapeId="0">
      <text>
        <r>
          <rPr>
            <sz val="9"/>
            <color indexed="81"/>
            <rFont val="Tahoma"/>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J10" authorId="0" shapeId="0">
      <text>
        <r>
          <rPr>
            <sz val="9"/>
            <color indexed="81"/>
            <rFont val="Tahoma"/>
            <family val="2"/>
          </rPr>
          <t xml:space="preserve">Para comprender esta ponderación revisar las Hoja Orientaciones Grales.
</t>
        </r>
      </text>
    </comment>
  </commentList>
</comments>
</file>

<file path=xl/sharedStrings.xml><?xml version="1.0" encoding="utf-8"?>
<sst xmlns="http://schemas.openxmlformats.org/spreadsheetml/2006/main" count="398" uniqueCount="224">
  <si>
    <t>Universo de Auditoria Basado en Riesgos</t>
  </si>
  <si>
    <t>Fecha de Corte---&gt;</t>
  </si>
  <si>
    <t>Numero de Riesgos Inherentes por calificación de Impacto y Probabilidad de Ocurrencia</t>
  </si>
  <si>
    <t>Ponderación de Riesgos del Proceso</t>
  </si>
  <si>
    <t>Requerimientos del Comité de Auditoria o la Dirección. 
(Si/No)</t>
  </si>
  <si>
    <t>Requerimientos Entes Reguladores
(S/N)</t>
  </si>
  <si>
    <t>Fecha de Ultima Auditoria
dd-mm-aa</t>
  </si>
  <si>
    <t>Plan de Rotación</t>
  </si>
  <si>
    <t>Plan Anual de Auditoria</t>
  </si>
  <si>
    <t>Moderado</t>
  </si>
  <si>
    <t>Total</t>
  </si>
  <si>
    <t>No</t>
  </si>
  <si>
    <t>2. Si la Ponderación del Riesgo del Proceso es Alto y el resultado de la Auditoria es adecuado el Plan de Rotación es a (2 Años), si el resultado es Inadecuado el Plan de Rotación es a (1 Año).</t>
  </si>
  <si>
    <t>3. Si la Ponderación del Riesgo del Proceso es Moderado y el resultado de la Auditoria es adecuado  el Plan de Rotación debe ser (3 Años), si el resultado es inadecuado es (2 Años).</t>
  </si>
  <si>
    <t>4. Si la Ponderación del Riesgo del Proceso es Bajo y el resultado de la Auditoria es adecuado  el Plan de Rotación debe ser (4 Años), si el resultado es inadecuado es (3 Años).</t>
  </si>
  <si>
    <t>5. Si la Ponderación del Riesgo del Proceso es Muy Bajo y el resultado de la Auditoria es adecuado el Plan de Rotación debe ser (5 Años), si el resultado es inadecuado es (4 Años).</t>
  </si>
  <si>
    <t>Explicaciones Para realizar el Plan de Rotación. Considerar la fecha de la Ultima Auditoria.</t>
  </si>
  <si>
    <t>1 año</t>
  </si>
  <si>
    <t>4 años</t>
  </si>
  <si>
    <t>2 años</t>
  </si>
  <si>
    <t>3 años</t>
  </si>
  <si>
    <t>5 años</t>
  </si>
  <si>
    <t>Página 1 de 1</t>
  </si>
  <si>
    <t xml:space="preserve">FECHA DE APROBACION: </t>
  </si>
  <si>
    <t>EJERCICIO PROGRAMA ANUAL DE AUDITORIA</t>
  </si>
  <si>
    <t>Adecuado</t>
  </si>
  <si>
    <t>Inadecuado</t>
  </si>
  <si>
    <t xml:space="preserve">Resultados de la Ultima Auditoria :
Adecuado
 Inadecuado
</t>
  </si>
  <si>
    <t>DETERMINACION PLAN DE AUDITORIA vs RECURSOS</t>
  </si>
  <si>
    <t xml:space="preserve">Fecha de Elaboración: </t>
  </si>
  <si>
    <t>Nombre del Subproceso A Auditar de Acuerdo a la Evaluación del Universo</t>
  </si>
  <si>
    <t>Detalle del Alcance del Trabajo</t>
  </si>
  <si>
    <t>Tiempo Estimado de la Auditoria (hh).</t>
  </si>
  <si>
    <t>Incluido en el Plan Anual</t>
  </si>
  <si>
    <t>Si</t>
  </si>
  <si>
    <t>TOTAL HORAS NECESARIAS</t>
  </si>
  <si>
    <t>DIFERENCIA (TIEMPO ADECUADO / TIEMPO INSUFICIENTE)</t>
  </si>
  <si>
    <t>Tipo de Trabajo</t>
  </si>
  <si>
    <t>Aseguramiento</t>
  </si>
  <si>
    <t xml:space="preserve">CÓDIGO: </t>
  </si>
  <si>
    <t>1. Si la Ponderación del Riesgo del Proceso es Extremo y el resultado de la Auditoria es adecuado o inadecuado, el Plan de Rotación debe ser (1 Año).</t>
  </si>
  <si>
    <t>Plan de Rotación (días)</t>
  </si>
  <si>
    <t>Dias transcurridos desde última auditoría</t>
  </si>
  <si>
    <t>Explicaciones Para realizar la ponderación de Riesgos.</t>
  </si>
  <si>
    <t>Si la respuesta es  SÍ, automaticamente e independientemente a las otras variables debe ser seleccionada para Auditar.</t>
  </si>
  <si>
    <t>Requerimientos Entes Reguladores
(Si/No)</t>
  </si>
  <si>
    <t xml:space="preserve">Observaciones Generales: </t>
  </si>
  <si>
    <t>Fuente: Adaptado de Instituto de Auditores Internos. COSO ERM. Agosto 2014.</t>
  </si>
  <si>
    <t>Procesos a Auditar Vs Recursos</t>
  </si>
  <si>
    <t>Una vez se cuente con la priorización de los procesos a auditar, se deberán contemplar los tiempos requeridos para otras actividades propias de la Oficina de Control Interno o quien haga sus veces como son: Informes de ley, Atención a organismos de control, actividades de asesoría y acompañamiento, asistencia a comités, entre otros, con el fin de determinar los tiempos efectivos disponibles para la ejecución de las auditorías.
Se sugiere contemplar tiempos de vacaciones, capacitación e imprevistos de los servidores de la oficina, que afectan los tiempos disponibles efectivos para la realización de todas las actividades del programa.</t>
  </si>
  <si>
    <t>Decisión de acuerdo a fecha última auditoría</t>
  </si>
  <si>
    <t>Leve</t>
  </si>
  <si>
    <t>Inaceptable</t>
  </si>
  <si>
    <t>Importante</t>
  </si>
  <si>
    <t>Tolerable</t>
  </si>
  <si>
    <t>Riesgo</t>
  </si>
  <si>
    <t>Alta</t>
  </si>
  <si>
    <t>Media</t>
  </si>
  <si>
    <t>Baja</t>
  </si>
  <si>
    <t>1. Si en la sumatoria de los riesgos los Extremos representan mas o igual al 20% de los Riesgos, la calificación del Proceso será ALTA.</t>
  </si>
  <si>
    <t>2. Si en la sumatoria de los riesgos Extermos y altos representan mas o igual al 30% de los Riesgos Calificados, y menos del 20% de los Riesgos Extremos la calificación del Proceso será MEDIA.</t>
  </si>
  <si>
    <t>3. Si en la sumatoria de los riesgos Extremos, altos y moderados representan mas o igual al  40% de los Riesgos Calificados, y menos del 30% de los Riesgos Extremos y Altos, y Menos del 20% de los Riesgos Extremos, la calificación del Proceso será LEVE.</t>
  </si>
  <si>
    <t>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MOXDERADO.</t>
  </si>
  <si>
    <t>Proceso</t>
  </si>
  <si>
    <t>..\Riesgos\Evaluacion de Controles\3er. Trimestre\Valoración de controles-3er. Trimestre_ 2020.xlsx</t>
  </si>
  <si>
    <t>Proceso presupuestal de la Corporación</t>
  </si>
  <si>
    <t xml:space="preserve">Proceso de apoyo a la gestion </t>
  </si>
  <si>
    <t>Proceso estrategico para el desarrollo de las prioridades estrategicas para la atracción, desarrollo y generación de retos</t>
  </si>
  <si>
    <t>Proceso contractual de concesión de espacios</t>
  </si>
  <si>
    <t>Proceso negocios del conocimiento</t>
  </si>
  <si>
    <t>Proceso contractual de adquisicion de bienes y servicios</t>
  </si>
  <si>
    <t>Aceptable</t>
  </si>
  <si>
    <t>TOTAL HORAS DISPONIBLES EQUIPO DE AUDITORES CONTRATADOS</t>
  </si>
  <si>
    <t>PROGRAMA ANUAL DE AUDITORIAS INTERNAS</t>
  </si>
  <si>
    <t>FECHA DE ELABORACIÓN</t>
  </si>
  <si>
    <t>FECHA DE APROBACION</t>
  </si>
  <si>
    <t>Noviembre 20 de 2019</t>
  </si>
  <si>
    <t>FECHA DE SOCIALIZACIÓN</t>
  </si>
  <si>
    <t>Noviembre 25 de 2019</t>
  </si>
  <si>
    <t>FECHA ÚLTIMA MODIFICACIÓN</t>
  </si>
  <si>
    <t>VIGENCIA DEL PROGRAMA</t>
  </si>
  <si>
    <t>RESPONSABLE DEL PROGRAMA</t>
  </si>
  <si>
    <t>Luis Fernando Hoyos Estrada</t>
  </si>
  <si>
    <t>OBJETIVO DEL PROGRAMA</t>
  </si>
  <si>
    <t>Verificar la gestión y el cumplimiento de las obligaciones misionales, administrativas, técnicas, financieras y legales, mediante técnicas de auditoría basadas en riesgos, para contribuir a que RUTA N lidere la evolución económica de la ciudad hacia actividades intensivas en ciencia, tecnología e innovación de forma incluyente y sostenible.</t>
  </si>
  <si>
    <t>ALCANCE</t>
  </si>
  <si>
    <t>RIESGOS DEL PROGRAMA</t>
  </si>
  <si>
    <t>• Insuficiencia de auditores</t>
  </si>
  <si>
    <t>• Debilidad en la definición de los limites de intervención en la entidad publica de regimen de derecho privado</t>
  </si>
  <si>
    <t>• Fallas en la definición de objetivos de las auditorías y el objetivo</t>
  </si>
  <si>
    <t>• Falta de competencias técnicas especializadas</t>
  </si>
  <si>
    <t>• Poca divulgacion y sensibilizacion de las tecnicas de  de auditorías</t>
  </si>
  <si>
    <t>• Desconocimiento de las tecnicas y mejoras en los procesos de auditoria en entidades publicas</t>
  </si>
  <si>
    <t>• Insuficiencia de recursos</t>
  </si>
  <si>
    <t>• Seguimiento ineficaz de los resultados</t>
  </si>
  <si>
    <t>• Protección inadecuada de los registros de auditoría</t>
  </si>
  <si>
    <t>• Falta de conocimiento en la operatividad de la Corporación.</t>
  </si>
  <si>
    <t>RECURSOS</t>
  </si>
  <si>
    <t>• Tiempo para la auditoria</t>
  </si>
  <si>
    <t>• Tiempo asignado a cada auditoría</t>
  </si>
  <si>
    <t>• Herramientas de Tecnología adquiridas y por adquirir</t>
  </si>
  <si>
    <t>• Recursos financieros</t>
  </si>
  <si>
    <t>MES</t>
  </si>
  <si>
    <t>RIESGOS</t>
  </si>
  <si>
    <t>FECHA</t>
  </si>
  <si>
    <t>DOCUMENTOS RELACIONADOS</t>
  </si>
  <si>
    <t>RESPONSABLE</t>
  </si>
  <si>
    <t>Carpetas contractuales, aplicativos de Gestión Transparente y SECOP</t>
  </si>
  <si>
    <t>Febrero</t>
  </si>
  <si>
    <t>Marzo</t>
  </si>
  <si>
    <t>Abril</t>
  </si>
  <si>
    <t>Mayo</t>
  </si>
  <si>
    <t>Junio</t>
  </si>
  <si>
    <t>Julio</t>
  </si>
  <si>
    <t>Agosto</t>
  </si>
  <si>
    <t>Carpetas de contratos y de gestion documental</t>
  </si>
  <si>
    <t>Septiembre</t>
  </si>
  <si>
    <t>Octubre</t>
  </si>
  <si>
    <t>Noviembre</t>
  </si>
  <si>
    <t>TEMAS DE LA FUNCION DE CONTROL INTERNO</t>
  </si>
  <si>
    <t>RIESGO</t>
  </si>
  <si>
    <t>DEPENDENCIA</t>
  </si>
  <si>
    <t>Trimestral</t>
  </si>
  <si>
    <t>Aplicación de la Politica de Caja Menor y recocimiento de viaticos</t>
  </si>
  <si>
    <t>Incumplimiento de la Politica de manejo de la caja menor</t>
  </si>
  <si>
    <t>Aleatoria</t>
  </si>
  <si>
    <t>Carpetas de  gestion documental</t>
  </si>
  <si>
    <t>10 dias despues de recibido el informe</t>
  </si>
  <si>
    <t>Seguimiento Planes de Mejoramiento Contraloria General de Medellin y Departamento Nacional de Planeación-Sistema Regional de Regalias</t>
  </si>
  <si>
    <t>Sanciones disciplinarias por el incumplimiento en la adopcion de las recomendaciones de los entes de control</t>
  </si>
  <si>
    <t>Planes de Mejoramiento de la Contraloria General de Medellin y Sistema Regional de Regalias</t>
  </si>
  <si>
    <t>Semestral</t>
  </si>
  <si>
    <t>Informe de austeridad en el gasto a la Direccion Ejecutiva (Decreto 984 de 2012)</t>
  </si>
  <si>
    <t>Alto  consumo en el nivel de gastos</t>
  </si>
  <si>
    <t>Carpetas de  gestion documental, Sistema de Gestion Presupuestal</t>
  </si>
  <si>
    <t>Anual</t>
  </si>
  <si>
    <t>Verificacion Ley de Cuotas (Decreto 984 de 2012)</t>
  </si>
  <si>
    <t>Ignorancia de la responsabilidad social que le compete a la entidad en el marco del entono donde realiza su gestión</t>
  </si>
  <si>
    <t>Verificacion Implementacion MIPG</t>
  </si>
  <si>
    <t>Ausencia de una estrategia de fortalecimiento del autocontrol</t>
  </si>
  <si>
    <t>Informe Control Interno Contable a la Contaduria General de la Nacion</t>
  </si>
  <si>
    <t>No elaborar ni presentar de forma adecuada y oportuna los Informes de Ley.</t>
  </si>
  <si>
    <t>Software presupuestal y contable</t>
  </si>
  <si>
    <t>Rendicion de la Cuenta Contraloria General de Medellin</t>
  </si>
  <si>
    <t>Informe Direccion Nacional de Derechos de Autor</t>
  </si>
  <si>
    <t>Informe avance del Sistema de Control Interno al DAFP</t>
  </si>
  <si>
    <t>Cuatrimestral</t>
  </si>
  <si>
    <t>Publicacion Informe de Control Interno a la comunidad</t>
  </si>
  <si>
    <t>Desinformacion de los productos de comunicación generados por la Corporacion</t>
  </si>
  <si>
    <t>Publicacion Informe Anual de PQRS a la comunidad</t>
  </si>
  <si>
    <t>Publicacion Plan Anticorrupcion y Atención al Ciudadano</t>
  </si>
  <si>
    <t>Verificar en el comité de conciliacion la procedencia de las acciones de repeticion</t>
  </si>
  <si>
    <t>Detrimento economico</t>
  </si>
  <si>
    <t>Evaluacion de la gestion por dependencias</t>
  </si>
  <si>
    <t>Falta de un mecanismo eficiente para el seguimiento, control y ejecucion del plan.</t>
  </si>
  <si>
    <t>Cumplimiento normativo de uso del software</t>
  </si>
  <si>
    <t>Plan Anual de adquisiciones</t>
  </si>
  <si>
    <t>Meci</t>
  </si>
  <si>
    <t>Octubre 29 de 2020</t>
  </si>
  <si>
    <t>Noviembre 20 de 2020</t>
  </si>
  <si>
    <t>Vigencia 2021: Planes de mejoramiento, Cumplimiento de Indicadores, Procesos, procedimientos, convocatorias y actividades de la contratacion de proyectos; gestion financiera, contable, documental, administrativa y logistica de la Corporacion Ruta N</t>
  </si>
  <si>
    <t>Enero</t>
  </si>
  <si>
    <t>Desde: 11/Ene/2021
Hasta: 29/Ene/2021</t>
  </si>
  <si>
    <t>Desde: 01/Feb/2021
Hasta: 26/Feb/2021</t>
  </si>
  <si>
    <t>Desde: 01/Mar/2021
Hasta: 31/Mar/2021</t>
  </si>
  <si>
    <t>Software y aplicativos del Core del negocio. Plan Estrategico de Tecnologias de la Información</t>
  </si>
  <si>
    <t>Desde: 05/Abr/2021
Hasta: 30/Abr/2021</t>
  </si>
  <si>
    <t>Listado de riegos y controles</t>
  </si>
  <si>
    <t>Deficiente seguimiento a la ejecución  presupuestal, financiera y contable de la Corporación e inversiones en proyectos disruptivos (DAPI, Hemoderivados,Salud, Energía, TIC, Servicios Públicos)</t>
  </si>
  <si>
    <t xml:space="preserve">Deficiencia en el manejo de las TI y la información de la organización que apoye las estrategias y objetivos de la organización. </t>
  </si>
  <si>
    <t>Deficiencia en la revisión del listado de riesgos y los controles asociados</t>
  </si>
  <si>
    <t>Falta de seguimiento y verificación de la implementacion del modelo estrategico de estructura en la Corporación con base en el ADN de (A) Atracción, (D) Desarrollo y (N) Solucion de Retos</t>
  </si>
  <si>
    <t>Inobservancia al cumplimiento al diseño, implementación y eficacia de los objetivos, programas y actividades de la organización relacionados con el Gobierno Corporativo.</t>
  </si>
  <si>
    <t>Incumplimiento de indicadores de la Corporación y Plan de Desarrollo: 2020-2023 vs Ejecución de recursos de capitalización</t>
  </si>
  <si>
    <t>Ausencia en la revisión y ejecución de los contratos de concesión de espacios del Landing</t>
  </si>
  <si>
    <t>Dificultades en la aplicación del Manual de Supervision y Manual de Contratacion de la Corporación</t>
  </si>
  <si>
    <t>TIPO DE AUDITORIA</t>
  </si>
  <si>
    <t>Dificultades en la implementacion del Programa de Salud Ocupacional</t>
  </si>
  <si>
    <t>Falta de seguimiento y verificacion de la ejecución de las lineas de aceleración, crecimiento, expansión, Innova pyme y economia naranja</t>
  </si>
  <si>
    <t>PROCESO A EVALUAR</t>
  </si>
  <si>
    <t>Gobernanza y gestion</t>
  </si>
  <si>
    <t>Desde: 03/May/2021
Hasta: 31/May/2021</t>
  </si>
  <si>
    <t>Desde: 01/Jun/2021
Hasta: 30/Jun/2021</t>
  </si>
  <si>
    <t>Documentos, presentaciones, capacitaciones relativas a la aplicación de la ley de Salud y Seguridad en el trabajo</t>
  </si>
  <si>
    <t>Desde: 06/Jul/2021
Hasta: 30/Jul/2021</t>
  </si>
  <si>
    <t>Desde: 02/Ago/2021
Hasta: 31/Ago/2021</t>
  </si>
  <si>
    <t>Desde: 01/Sep/2021
Hasta: 30/Sep/2021</t>
  </si>
  <si>
    <t>Desde: 04/Oct/2021
Hasta: 29/Oct/2021</t>
  </si>
  <si>
    <t>Desde: 02/Nov/2021
Hasta: 30/Nov/2021</t>
  </si>
  <si>
    <t>Desde: 01/Ene/2021 Hasta: 31/Dic/2021</t>
  </si>
  <si>
    <t xml:space="preserve">01/Mar/2021
01/Ago/2021
</t>
  </si>
  <si>
    <t>Jun.31/2021
Dic.31/2021</t>
  </si>
  <si>
    <t>Dic.31/2021</t>
  </si>
  <si>
    <t xml:space="preserve">Mar.31/2021
Sep.30/2021
</t>
  </si>
  <si>
    <t>Feb.28/2021</t>
  </si>
  <si>
    <t>Feb.15/2021</t>
  </si>
  <si>
    <t>Mar.17/2021</t>
  </si>
  <si>
    <t>1er. Cuatrimestre May.15/2021
2do. Cuatrimestre Sep.15/2021
3er. Cuatrimestre Ene.15/2021</t>
  </si>
  <si>
    <t>Feb.28/2021
Abril.30/2021
Junio 30/2021
Agos.30/2021
Oct. 31/2021
Dic.31/2021</t>
  </si>
  <si>
    <t>Abril.30/2021
Ago.  30/2021
Dic.    30/2021</t>
  </si>
  <si>
    <t>Mar.31/2021</t>
  </si>
  <si>
    <t xml:space="preserve">Mar.31/2021
Jun.30/2021
Sep.30/2021
Dic.31/2021
</t>
  </si>
  <si>
    <t>Campaña: Programa el Control Soy Yo</t>
  </si>
  <si>
    <t xml:space="preserve">Campaña: Unidad de Conocimiento, Investigación y Análisis </t>
  </si>
  <si>
    <t>Programa Practicantes de Excelencia</t>
  </si>
  <si>
    <t>Consultoria</t>
  </si>
  <si>
    <t>Estrategia encaminada al empoderamiento en el control de todos los empleados y contratistas de la Corporación</t>
  </si>
  <si>
    <t>Estructurar una unidad que establezca procesos de conocimiento, investigación y análisis sobre temas con incidencia en el presente y futuro de la Corporación Ruta N Medellín a nivel local, regional e internacional.</t>
  </si>
  <si>
    <t>Auditoria Interna</t>
  </si>
  <si>
    <t>Apoyo a las labores del área de la Auditoria Interna</t>
  </si>
  <si>
    <t>1er Semestre 2021</t>
  </si>
  <si>
    <t>2do Semestre 2021</t>
  </si>
  <si>
    <t>Desde: 11/Ene/2021
Hasta: 30/Jun/2021</t>
  </si>
  <si>
    <t>Desde: 06/Jul/2021
Hasta: 30/Nov/2021</t>
  </si>
  <si>
    <t>Plan Estrategico de Auditoria 2019-2021</t>
  </si>
  <si>
    <t>Comité de Contratación
Auditoria Interna</t>
  </si>
  <si>
    <t>Jorge Suarez
Carolina Vanegas
Virmar Yesid David
Analista Financiero-Contrato de Prestacion de Servicios
Auditoria Interna</t>
  </si>
  <si>
    <t xml:space="preserve">Jaime Rugeles
Virmar Yessid David
Profesional en Sistema de Información-Contrato de Prestacion de Servicios
Auditoria Interna
</t>
  </si>
  <si>
    <t>Alex Cuspoca
Auditoria Interna</t>
  </si>
  <si>
    <t xml:space="preserve">Catalina Corrales
Juan Felipe Florez
Auditoria Interna
</t>
  </si>
  <si>
    <t>Diego Hernan David
Auditoria Interna</t>
  </si>
  <si>
    <t>Alex Cuspoca
Analista en Seguridad del Trabajo-Contrato de Prestacion de Servicios
Auditoria Interna</t>
  </si>
  <si>
    <t>Carlos Jaramillo
Portafolio Gestionar (Facturación)
Analista Financiero-Contrato de Prestacion de Servicios
Auditoria Interna</t>
  </si>
  <si>
    <t>Angela Prieto
Analista Financiero-Contrato de Prestacion de Servicios
Auditoria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</si>
</sst>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240A]d&quot; de &quot;mmmm&quot; de &quot;yyyy;@"/>
    <numFmt numFmtId="166" formatCode="0;\-0;;@"/>
    <numFmt numFmtId="167" formatCode="_(* #,##0_);_(* \(#,##0\);_(* &quot;-&quot;??_);_(@_)"/>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family val="2"/>
    </font>
    <font>
      <b/>
      <sz val="16"/>
      <name val="Arial"/>
      <family val="2"/>
    </font>
    <font>
      <b/>
      <sz val="10"/>
      <color theme="1"/>
      <name val="Arial"/>
      <family val="2"/>
    </font>
    <font>
      <sz val="10"/>
      <color indexed="8"/>
      <name val="Arial"/>
      <family val="2"/>
    </font>
    <font>
      <sz val="10"/>
      <name val="Arial"/>
      <family val="2"/>
    </font>
    <font>
      <sz val="10"/>
      <color indexed="9"/>
      <name val="Arial"/>
      <family val="2"/>
    </font>
    <font>
      <b/>
      <sz val="11"/>
      <color rgb="FFFF0000"/>
      <name val="Calibri"/>
      <family val="2"/>
      <scheme val="minor"/>
    </font>
    <font>
      <sz val="11"/>
      <color theme="1"/>
      <name val="Calibri"/>
      <family val="2"/>
      <scheme val="minor"/>
    </font>
    <font>
      <b/>
      <sz val="16"/>
      <color theme="1"/>
      <name val="Arial"/>
      <family val="2"/>
    </font>
    <font>
      <sz val="9"/>
      <color theme="1"/>
      <name val="Arial"/>
      <family val="2"/>
    </font>
    <font>
      <b/>
      <sz val="11"/>
      <color theme="1"/>
      <name val="Arial"/>
      <family val="2"/>
    </font>
    <font>
      <b/>
      <sz val="11"/>
      <name val="Calibri"/>
      <family val="2"/>
    </font>
    <font>
      <sz val="10"/>
      <name val="Calibri"/>
      <family val="2"/>
    </font>
    <font>
      <b/>
      <sz val="10"/>
      <name val="Calibri"/>
      <family val="2"/>
    </font>
    <font>
      <b/>
      <sz val="12"/>
      <color theme="1"/>
      <name val="Calibri"/>
      <family val="2"/>
      <scheme val="minor"/>
    </font>
    <font>
      <b/>
      <sz val="11"/>
      <name val="Calibri"/>
      <family val="2"/>
      <scheme val="minor"/>
    </font>
    <font>
      <sz val="11"/>
      <color theme="1"/>
      <name val="Arial"/>
      <family val="2"/>
    </font>
    <font>
      <b/>
      <sz val="10"/>
      <name val="Arial"/>
      <family val="2"/>
    </font>
    <font>
      <sz val="16"/>
      <name val="Arial Black"/>
      <family val="2"/>
    </font>
    <font>
      <sz val="8"/>
      <name val="Calibri"/>
      <family val="2"/>
      <scheme val="minor"/>
    </font>
    <font>
      <sz val="9"/>
      <color indexed="81"/>
      <name val="Tahoma"/>
      <family val="2"/>
    </font>
    <font>
      <sz val="11"/>
      <name val="Calibri"/>
      <family val="2"/>
      <scheme val="minor"/>
    </font>
    <font>
      <u/>
      <sz val="11"/>
      <color theme="10"/>
      <name val="Calibri"/>
      <family val="2"/>
      <scheme val="minor"/>
    </font>
    <font>
      <u/>
      <sz val="8"/>
      <color theme="10"/>
      <name val="Arial"/>
      <family val="2"/>
    </font>
    <font>
      <b/>
      <sz val="10"/>
      <color theme="1"/>
      <name val="Calibri"/>
      <family val="2"/>
    </font>
    <font>
      <sz val="10"/>
      <color rgb="FF000000"/>
      <name val="Arial"/>
      <family val="2"/>
    </font>
    <font>
      <b/>
      <sz val="12"/>
      <color rgb="FF000000"/>
      <name val="Arial"/>
      <family val="2"/>
    </font>
    <font>
      <b/>
      <sz val="10"/>
      <color rgb="FF000000"/>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0000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7C767"/>
        <bgColor indexed="64"/>
      </patternFill>
    </fill>
    <fill>
      <patternFill patternType="solid">
        <fgColor theme="9" tint="0.59999389629810485"/>
        <bgColor indexed="64"/>
      </patternFill>
    </fill>
  </fills>
  <borders count="4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diagonal/>
    </border>
  </borders>
  <cellStyleXfs count="6">
    <xf numFmtId="0" fontId="0" fillId="0" borderId="0"/>
    <xf numFmtId="0" fontId="3" fillId="0" borderId="0"/>
    <xf numFmtId="0" fontId="7" fillId="0" borderId="0"/>
    <xf numFmtId="0" fontId="7" fillId="0" borderId="0"/>
    <xf numFmtId="164" fontId="10" fillId="0" borderId="0" applyFont="0" applyFill="0" applyBorder="0" applyAlignment="0" applyProtection="0"/>
    <xf numFmtId="0" fontId="25" fillId="0" borderId="0" applyNumberFormat="0" applyFill="0" applyBorder="0" applyAlignment="0" applyProtection="0"/>
  </cellStyleXfs>
  <cellXfs count="221">
    <xf numFmtId="0" fontId="0" fillId="0" borderId="0" xfId="0"/>
    <xf numFmtId="0" fontId="3" fillId="2" borderId="0" xfId="1" applyFill="1"/>
    <xf numFmtId="0" fontId="3" fillId="2" borderId="0" xfId="1" applyFill="1" applyAlignment="1">
      <alignment wrapText="1"/>
    </xf>
    <xf numFmtId="0" fontId="3" fillId="2" borderId="4" xfId="1" applyFill="1" applyBorder="1"/>
    <xf numFmtId="0" fontId="3" fillId="2" borderId="0" xfId="1" applyFill="1" applyBorder="1"/>
    <xf numFmtId="0" fontId="3" fillId="2" borderId="0" xfId="1" applyFill="1" applyBorder="1" applyAlignment="1">
      <alignment wrapText="1"/>
    </xf>
    <xf numFmtId="0" fontId="3" fillId="2" borderId="5" xfId="1" applyFill="1" applyBorder="1"/>
    <xf numFmtId="0" fontId="6" fillId="2" borderId="0" xfId="1" applyFont="1" applyFill="1" applyBorder="1" applyAlignment="1">
      <alignment wrapText="1"/>
    </xf>
    <xf numFmtId="0" fontId="5" fillId="2" borderId="16" xfId="1" applyFont="1" applyFill="1" applyBorder="1" applyAlignment="1">
      <alignment horizontal="center"/>
    </xf>
    <xf numFmtId="0" fontId="8" fillId="2" borderId="19" xfId="1" applyFont="1" applyFill="1" applyBorder="1"/>
    <xf numFmtId="0" fontId="8" fillId="2" borderId="14" xfId="1" applyFont="1" applyFill="1" applyBorder="1"/>
    <xf numFmtId="0" fontId="8" fillId="2" borderId="0" xfId="1" applyFont="1" applyFill="1" applyBorder="1"/>
    <xf numFmtId="0" fontId="8" fillId="2" borderId="13" xfId="1" applyFont="1" applyFill="1" applyBorder="1"/>
    <xf numFmtId="0" fontId="8" fillId="2" borderId="13" xfId="1" applyFont="1" applyFill="1" applyBorder="1" applyAlignment="1">
      <alignment wrapText="1"/>
    </xf>
    <xf numFmtId="0" fontId="8" fillId="2" borderId="0" xfId="1" applyFont="1" applyFill="1" applyBorder="1" applyAlignment="1">
      <alignment wrapText="1"/>
    </xf>
    <xf numFmtId="0" fontId="3" fillId="3" borderId="16" xfId="1" applyFill="1" applyBorder="1" applyAlignment="1">
      <alignment horizontal="center"/>
    </xf>
    <xf numFmtId="0" fontId="3" fillId="0" borderId="16" xfId="1" applyBorder="1" applyAlignment="1">
      <alignment horizontal="center"/>
    </xf>
    <xf numFmtId="0" fontId="3" fillId="2" borderId="1" xfId="1" applyFill="1" applyBorder="1" applyAlignment="1"/>
    <xf numFmtId="0" fontId="3" fillId="2" borderId="4" xfId="1" applyFill="1" applyBorder="1" applyAlignment="1"/>
    <xf numFmtId="0" fontId="13" fillId="3" borderId="6" xfId="0" applyFont="1" applyFill="1" applyBorder="1" applyAlignment="1">
      <alignment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2" fillId="0" borderId="13" xfId="1" applyFont="1" applyFill="1" applyBorder="1" applyAlignment="1">
      <alignment horizontal="center"/>
    </xf>
    <xf numFmtId="165" fontId="1" fillId="4" borderId="14" xfId="1" applyNumberFormat="1" applyFont="1" applyFill="1" applyBorder="1"/>
    <xf numFmtId="0" fontId="16" fillId="0" borderId="6" xfId="1" applyFont="1" applyBorder="1" applyAlignment="1">
      <alignment horizontal="center" vertical="center"/>
    </xf>
    <xf numFmtId="0" fontId="0" fillId="2" borderId="0" xfId="0" applyFill="1"/>
    <xf numFmtId="0" fontId="0" fillId="2" borderId="0" xfId="0" applyFill="1" applyBorder="1"/>
    <xf numFmtId="0" fontId="2" fillId="2" borderId="31" xfId="0" applyFont="1" applyFill="1" applyBorder="1" applyAlignment="1">
      <alignment horizontal="center"/>
    </xf>
    <xf numFmtId="0" fontId="2" fillId="2" borderId="0" xfId="0" applyFont="1" applyFill="1" applyBorder="1" applyAlignment="1">
      <alignment horizontal="center"/>
    </xf>
    <xf numFmtId="0" fontId="2" fillId="2" borderId="30" xfId="0" applyFont="1" applyFill="1" applyBorder="1" applyAlignment="1">
      <alignment horizontal="center"/>
    </xf>
    <xf numFmtId="0" fontId="2" fillId="2" borderId="15"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xf numFmtId="0" fontId="0" fillId="2" borderId="0" xfId="0" applyFill="1" applyBorder="1" applyAlignment="1">
      <alignment horizontal="center" vertical="center"/>
    </xf>
    <xf numFmtId="0" fontId="0" fillId="3" borderId="5" xfId="0" applyFill="1" applyBorder="1" applyAlignment="1">
      <alignment wrapText="1"/>
    </xf>
    <xf numFmtId="0" fontId="0" fillId="3" borderId="0" xfId="0" applyFill="1"/>
    <xf numFmtId="0" fontId="9" fillId="3" borderId="2" xfId="1" applyFont="1" applyFill="1" applyBorder="1" applyAlignment="1">
      <alignment vertical="center" wrapText="1"/>
    </xf>
    <xf numFmtId="0" fontId="9" fillId="3" borderId="0" xfId="1" applyFont="1" applyFill="1" applyBorder="1" applyAlignment="1">
      <alignment vertical="center" wrapText="1"/>
    </xf>
    <xf numFmtId="0" fontId="9" fillId="3" borderId="5" xfId="1" applyFont="1" applyFill="1" applyBorder="1" applyAlignment="1">
      <alignment vertical="center" wrapText="1"/>
    </xf>
    <xf numFmtId="0" fontId="0" fillId="3" borderId="0" xfId="0" applyFill="1" applyAlignment="1">
      <alignment horizontal="center" vertical="center"/>
    </xf>
    <xf numFmtId="0" fontId="0" fillId="3" borderId="0" xfId="0" applyFill="1" applyBorder="1" applyAlignment="1">
      <alignment wrapText="1"/>
    </xf>
    <xf numFmtId="0" fontId="20" fillId="2" borderId="0" xfId="1" applyFont="1" applyFill="1" applyBorder="1"/>
    <xf numFmtId="0" fontId="14" fillId="9" borderId="10" xfId="1" applyFont="1" applyFill="1" applyBorder="1" applyAlignment="1">
      <alignment horizontal="center" vertical="center" wrapText="1"/>
    </xf>
    <xf numFmtId="0" fontId="12" fillId="0" borderId="20" xfId="0" applyFont="1" applyBorder="1" applyAlignment="1">
      <alignment horizontal="center" vertical="center" wrapText="1"/>
    </xf>
    <xf numFmtId="166" fontId="24" fillId="0" borderId="17" xfId="0" applyNumberFormat="1" applyFont="1" applyBorder="1" applyAlignment="1" applyProtection="1">
      <alignment horizontal="left" vertical="center" wrapText="1"/>
      <protection hidden="1"/>
    </xf>
    <xf numFmtId="167" fontId="3" fillId="3" borderId="16" xfId="4" applyNumberFormat="1" applyFont="1" applyFill="1" applyBorder="1" applyAlignment="1">
      <alignment horizontal="center"/>
    </xf>
    <xf numFmtId="0" fontId="26" fillId="9" borderId="12" xfId="5" applyFont="1" applyFill="1" applyBorder="1" applyAlignment="1">
      <alignment horizontal="center" vertical="center" wrapText="1"/>
    </xf>
    <xf numFmtId="0" fontId="27" fillId="5" borderId="9" xfId="1" applyFont="1" applyFill="1" applyBorder="1" applyAlignment="1">
      <alignment horizontal="center" vertical="center"/>
    </xf>
    <xf numFmtId="0" fontId="27" fillId="8" borderId="9" xfId="1" applyFont="1" applyFill="1" applyBorder="1" applyAlignment="1">
      <alignment horizontal="center" vertical="center"/>
    </xf>
    <xf numFmtId="0" fontId="27" fillId="7" borderId="13" xfId="1" applyFont="1" applyFill="1" applyBorder="1" applyAlignment="1">
      <alignment horizontal="center" vertical="center"/>
    </xf>
    <xf numFmtId="0" fontId="5" fillId="3" borderId="16" xfId="1" applyFont="1" applyFill="1" applyBorder="1" applyAlignment="1">
      <alignment horizontal="center"/>
    </xf>
    <xf numFmtId="0" fontId="5" fillId="3" borderId="18" xfId="1" applyFont="1" applyFill="1" applyBorder="1" applyAlignment="1">
      <alignment horizontal="center"/>
    </xf>
    <xf numFmtId="0" fontId="14" fillId="9" borderId="1" xfId="1" applyFont="1" applyFill="1" applyBorder="1" applyAlignment="1">
      <alignment horizontal="center" vertical="center" wrapText="1"/>
    </xf>
    <xf numFmtId="166" fontId="24" fillId="0" borderId="37" xfId="0" applyNumberFormat="1" applyFont="1" applyBorder="1" applyAlignment="1" applyProtection="1">
      <alignment horizontal="left" vertical="center" wrapText="1"/>
      <protection hidden="1"/>
    </xf>
    <xf numFmtId="0" fontId="19" fillId="0" borderId="18" xfId="0" applyFont="1" applyBorder="1" applyAlignment="1">
      <alignment horizontal="center" vertical="center"/>
    </xf>
    <xf numFmtId="0" fontId="19" fillId="3" borderId="24" xfId="0" applyFont="1" applyFill="1" applyBorder="1" applyAlignment="1">
      <alignment horizontal="center" vertical="center" wrapText="1"/>
    </xf>
    <xf numFmtId="0" fontId="27" fillId="6" borderId="11" xfId="1" applyFont="1" applyFill="1" applyBorder="1" applyAlignment="1">
      <alignment horizontal="center" vertical="center"/>
    </xf>
    <xf numFmtId="1" fontId="3" fillId="2" borderId="18" xfId="1" applyNumberFormat="1" applyFill="1" applyBorder="1"/>
    <xf numFmtId="1" fontId="5" fillId="3" borderId="16" xfId="1" applyNumberFormat="1" applyFont="1" applyFill="1" applyBorder="1" applyAlignment="1">
      <alignment horizontal="center"/>
    </xf>
    <xf numFmtId="1" fontId="5" fillId="3" borderId="18" xfId="1" applyNumberFormat="1" applyFont="1" applyFill="1" applyBorder="1" applyAlignment="1">
      <alignment horizontal="center"/>
    </xf>
    <xf numFmtId="0" fontId="19" fillId="3" borderId="28" xfId="0" applyFont="1" applyFill="1" applyBorder="1" applyAlignment="1">
      <alignment vertical="center" wrapText="1"/>
    </xf>
    <xf numFmtId="0" fontId="19" fillId="3" borderId="23" xfId="0" applyFont="1" applyFill="1" applyBorder="1" applyAlignment="1">
      <alignment vertical="center"/>
    </xf>
    <xf numFmtId="0" fontId="19" fillId="3" borderId="18" xfId="0" applyFont="1" applyFill="1" applyBorder="1" applyAlignment="1">
      <alignment vertical="center"/>
    </xf>
    <xf numFmtId="0" fontId="3" fillId="0" borderId="18" xfId="0" applyFont="1" applyBorder="1" applyAlignment="1">
      <alignment wrapText="1"/>
    </xf>
    <xf numFmtId="0" fontId="3" fillId="3" borderId="18" xfId="0" applyFont="1" applyFill="1" applyBorder="1" applyAlignment="1">
      <alignment wrapText="1"/>
    </xf>
    <xf numFmtId="0" fontId="3" fillId="3" borderId="18" xfId="0" applyFont="1" applyFill="1" applyBorder="1" applyAlignment="1">
      <alignment vertical="center" wrapText="1"/>
    </xf>
    <xf numFmtId="0" fontId="3" fillId="0" borderId="18" xfId="0" applyFont="1" applyBorder="1" applyAlignment="1">
      <alignment vertical="center" wrapText="1"/>
    </xf>
    <xf numFmtId="0" fontId="3" fillId="0" borderId="18" xfId="0" applyFont="1" applyBorder="1" applyAlignment="1">
      <alignment vertical="top" wrapText="1"/>
    </xf>
    <xf numFmtId="0" fontId="28" fillId="3" borderId="26" xfId="0" applyFont="1" applyFill="1" applyBorder="1" applyAlignment="1">
      <alignment vertical="center" wrapText="1"/>
    </xf>
    <xf numFmtId="0" fontId="3" fillId="2" borderId="4" xfId="1" applyFill="1" applyBorder="1" applyAlignment="1">
      <alignment horizontal="center" vertical="center"/>
    </xf>
    <xf numFmtId="14" fontId="3" fillId="3" borderId="18" xfId="1" applyNumberFormat="1" applyFill="1" applyBorder="1" applyAlignment="1">
      <alignment horizontal="center"/>
    </xf>
    <xf numFmtId="14" fontId="3" fillId="3" borderId="16" xfId="1" applyNumberFormat="1" applyFont="1" applyFill="1" applyBorder="1" applyAlignment="1">
      <alignment horizontal="center"/>
    </xf>
    <xf numFmtId="14" fontId="3" fillId="2" borderId="16" xfId="1" applyNumberFormat="1" applyFont="1" applyFill="1" applyBorder="1" applyAlignment="1">
      <alignment horizontal="center"/>
    </xf>
    <xf numFmtId="0" fontId="19" fillId="3" borderId="23"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32" xfId="0" applyFont="1" applyFill="1" applyBorder="1" applyAlignment="1">
      <alignment horizontal="center" vertical="center"/>
    </xf>
    <xf numFmtId="0" fontId="18" fillId="2" borderId="33" xfId="0" applyFont="1" applyFill="1" applyBorder="1" applyAlignment="1">
      <alignment horizontal="center"/>
    </xf>
    <xf numFmtId="0" fontId="30" fillId="6" borderId="18" xfId="0" applyFont="1" applyFill="1" applyBorder="1" applyAlignment="1">
      <alignment horizontal="center" vertical="center" wrapText="1"/>
    </xf>
    <xf numFmtId="0" fontId="28" fillId="3" borderId="18" xfId="0" applyFont="1" applyFill="1" applyBorder="1" applyAlignment="1">
      <alignment vertical="center" wrapText="1"/>
    </xf>
    <xf numFmtId="0" fontId="3" fillId="3" borderId="18" xfId="0" applyFont="1" applyFill="1" applyBorder="1" applyAlignment="1">
      <alignment vertical="top" wrapText="1"/>
    </xf>
    <xf numFmtId="0" fontId="28" fillId="3" borderId="39" xfId="0" applyFont="1" applyFill="1" applyBorder="1" applyAlignment="1">
      <alignment vertical="center" wrapText="1"/>
    </xf>
    <xf numFmtId="0" fontId="28" fillId="3" borderId="0" xfId="0" applyFont="1" applyFill="1" applyBorder="1" applyAlignment="1">
      <alignment vertical="center" wrapText="1"/>
    </xf>
    <xf numFmtId="0" fontId="3" fillId="0" borderId="0" xfId="0" applyFont="1" applyBorder="1"/>
    <xf numFmtId="0" fontId="30" fillId="7" borderId="18" xfId="0" applyFont="1" applyFill="1" applyBorder="1" applyAlignment="1">
      <alignment horizontal="center" vertical="center" wrapText="1"/>
    </xf>
    <xf numFmtId="0" fontId="30" fillId="7" borderId="18" xfId="0" applyFont="1" applyFill="1" applyBorder="1" applyAlignment="1">
      <alignment vertical="center" wrapText="1"/>
    </xf>
    <xf numFmtId="0" fontId="3" fillId="3" borderId="18" xfId="0" applyFont="1" applyFill="1" applyBorder="1"/>
    <xf numFmtId="0" fontId="3" fillId="0" borderId="18" xfId="0" applyFont="1" applyBorder="1"/>
    <xf numFmtId="0" fontId="3" fillId="0" borderId="18" xfId="0" applyFont="1" applyBorder="1" applyAlignment="1">
      <alignment vertical="center"/>
    </xf>
    <xf numFmtId="0" fontId="28" fillId="3" borderId="18"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vertical="center"/>
    </xf>
    <xf numFmtId="0" fontId="3" fillId="0" borderId="0" xfId="0" applyFont="1" applyBorder="1" applyAlignment="1">
      <alignment vertical="center" wrapText="1"/>
    </xf>
    <xf numFmtId="0" fontId="3" fillId="3" borderId="0" xfId="0" applyFont="1" applyFill="1" applyBorder="1" applyAlignment="1">
      <alignment vertical="center" wrapText="1"/>
    </xf>
    <xf numFmtId="0" fontId="0" fillId="0" borderId="0" xfId="0" applyBorder="1" applyAlignment="1">
      <alignment vertical="center"/>
    </xf>
    <xf numFmtId="0" fontId="28"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0" fillId="0" borderId="0" xfId="0"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0" fillId="3" borderId="1" xfId="0" applyFont="1" applyFill="1" applyBorder="1" applyAlignment="1">
      <alignment horizontal="justify" vertical="center" wrapText="1"/>
    </xf>
    <xf numFmtId="0" fontId="0" fillId="3" borderId="2" xfId="0" applyFont="1" applyFill="1" applyBorder="1" applyAlignment="1">
      <alignment horizontal="justify" vertical="center" wrapText="1"/>
    </xf>
    <xf numFmtId="0" fontId="0" fillId="3" borderId="3" xfId="0" applyFont="1" applyFill="1" applyBorder="1" applyAlignment="1">
      <alignment horizontal="justify" vertical="center" wrapText="1"/>
    </xf>
    <xf numFmtId="0" fontId="0" fillId="3" borderId="19" xfId="0" applyFont="1" applyFill="1" applyBorder="1" applyAlignment="1">
      <alignment horizontal="justify" vertical="center" wrapText="1"/>
    </xf>
    <xf numFmtId="0" fontId="0" fillId="3" borderId="13" xfId="0" applyFont="1" applyFill="1" applyBorder="1" applyAlignment="1">
      <alignment horizontal="justify" vertical="center" wrapText="1"/>
    </xf>
    <xf numFmtId="0" fontId="0" fillId="3" borderId="14" xfId="0" applyFont="1" applyFill="1" applyBorder="1" applyAlignment="1">
      <alignment horizontal="justify" vertical="center" wrapText="1"/>
    </xf>
    <xf numFmtId="0" fontId="0" fillId="3" borderId="4" xfId="0" applyFill="1" applyBorder="1" applyAlignment="1">
      <alignment horizontal="justify" wrapText="1"/>
    </xf>
    <xf numFmtId="0" fontId="0" fillId="3" borderId="0" xfId="0" applyFill="1" applyBorder="1" applyAlignment="1">
      <alignment horizontal="justify" wrapText="1"/>
    </xf>
    <xf numFmtId="0" fontId="0" fillId="3" borderId="5" xfId="0" applyFill="1" applyBorder="1" applyAlignment="1">
      <alignment horizontal="justify" wrapText="1"/>
    </xf>
    <xf numFmtId="0" fontId="0" fillId="3" borderId="19" xfId="0" applyFill="1" applyBorder="1" applyAlignment="1">
      <alignment horizontal="justify" wrapText="1"/>
    </xf>
    <xf numFmtId="0" fontId="0" fillId="3" borderId="13" xfId="0" applyFill="1" applyBorder="1" applyAlignment="1">
      <alignment horizontal="justify" wrapText="1"/>
    </xf>
    <xf numFmtId="0" fontId="0" fillId="3" borderId="14" xfId="0" applyFill="1" applyBorder="1" applyAlignment="1">
      <alignment horizontal="justify" wrapText="1"/>
    </xf>
    <xf numFmtId="0" fontId="9" fillId="3" borderId="6"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0" fillId="3" borderId="1" xfId="0" applyFill="1" applyBorder="1" applyAlignment="1">
      <alignment horizontal="justify" wrapText="1"/>
    </xf>
    <xf numFmtId="0" fontId="0" fillId="3" borderId="2" xfId="0" applyFill="1" applyBorder="1" applyAlignment="1">
      <alignment horizontal="justify" wrapText="1"/>
    </xf>
    <xf numFmtId="0" fontId="0" fillId="3" borderId="3" xfId="0" applyFill="1" applyBorder="1" applyAlignment="1">
      <alignment horizontal="justify" wrapText="1"/>
    </xf>
    <xf numFmtId="0" fontId="2" fillId="3" borderId="1" xfId="0" applyFont="1" applyFill="1" applyBorder="1" applyAlignment="1">
      <alignment vertical="top" wrapText="1"/>
    </xf>
    <xf numFmtId="0" fontId="2" fillId="3" borderId="2" xfId="0" applyFont="1" applyFill="1" applyBorder="1" applyAlignment="1">
      <alignment vertical="top" wrapText="1"/>
    </xf>
    <xf numFmtId="0" fontId="2" fillId="3" borderId="3" xfId="0" applyFont="1" applyFill="1" applyBorder="1" applyAlignment="1">
      <alignment vertical="top" wrapText="1"/>
    </xf>
    <xf numFmtId="0" fontId="2" fillId="3" borderId="19" xfId="0" applyFont="1" applyFill="1" applyBorder="1" applyAlignment="1">
      <alignment vertical="top" wrapText="1"/>
    </xf>
    <xf numFmtId="0" fontId="2" fillId="3" borderId="13" xfId="0" applyFont="1" applyFill="1" applyBorder="1" applyAlignment="1">
      <alignment vertical="top" wrapText="1"/>
    </xf>
    <xf numFmtId="0" fontId="2" fillId="3" borderId="14" xfId="0" applyFont="1" applyFill="1" applyBorder="1" applyAlignment="1">
      <alignment vertical="top" wrapText="1"/>
    </xf>
    <xf numFmtId="0" fontId="0" fillId="3" borderId="1" xfId="0" applyFill="1" applyBorder="1" applyAlignment="1">
      <alignment vertical="top" wrapText="1"/>
    </xf>
    <xf numFmtId="0" fontId="0" fillId="3" borderId="2" xfId="0" applyFill="1" applyBorder="1" applyAlignment="1">
      <alignment vertical="top" wrapText="1"/>
    </xf>
    <xf numFmtId="0" fontId="0" fillId="3" borderId="3" xfId="0" applyFill="1" applyBorder="1" applyAlignment="1">
      <alignment vertical="top" wrapText="1"/>
    </xf>
    <xf numFmtId="0" fontId="0" fillId="3" borderId="4" xfId="0" applyFill="1" applyBorder="1" applyAlignment="1">
      <alignment vertical="top" wrapText="1"/>
    </xf>
    <xf numFmtId="0" fontId="0" fillId="3" borderId="0" xfId="0" applyFill="1" applyBorder="1" applyAlignment="1">
      <alignment vertical="top" wrapText="1"/>
    </xf>
    <xf numFmtId="0" fontId="0" fillId="3" borderId="5" xfId="0" applyFill="1" applyBorder="1" applyAlignment="1">
      <alignment vertical="top" wrapText="1"/>
    </xf>
    <xf numFmtId="0" fontId="0" fillId="3" borderId="19" xfId="0" applyFill="1" applyBorder="1" applyAlignment="1">
      <alignment vertical="top" wrapText="1"/>
    </xf>
    <xf numFmtId="0" fontId="0" fillId="3" borderId="13" xfId="0" applyFill="1" applyBorder="1" applyAlignment="1">
      <alignment vertical="top" wrapText="1"/>
    </xf>
    <xf numFmtId="0" fontId="0" fillId="3" borderId="14" xfId="0" applyFill="1" applyBorder="1" applyAlignment="1">
      <alignment vertical="top" wrapText="1"/>
    </xf>
    <xf numFmtId="0" fontId="14" fillId="9" borderId="11" xfId="1" applyFont="1" applyFill="1" applyBorder="1" applyAlignment="1">
      <alignment horizontal="center" vertical="center" wrapText="1"/>
    </xf>
    <xf numFmtId="0" fontId="14" fillId="9" borderId="15" xfId="1" applyFont="1" applyFill="1" applyBorder="1" applyAlignment="1">
      <alignment horizontal="center" vertical="center" wrapText="1"/>
    </xf>
    <xf numFmtId="0" fontId="14" fillId="9" borderId="6" xfId="1" applyFont="1" applyFill="1" applyBorder="1" applyAlignment="1">
      <alignment horizontal="center" vertical="center" wrapText="1"/>
    </xf>
    <xf numFmtId="0" fontId="15" fillId="9" borderId="7" xfId="1" applyFont="1" applyFill="1" applyBorder="1" applyAlignment="1">
      <alignment horizontal="center" vertical="center" wrapText="1"/>
    </xf>
    <xf numFmtId="0" fontId="14" fillId="9" borderId="10" xfId="1" applyFont="1" applyFill="1" applyBorder="1" applyAlignment="1">
      <alignment horizontal="center" vertical="center" wrapText="1"/>
    </xf>
    <xf numFmtId="0" fontId="14" fillId="9" borderId="12" xfId="1" applyFont="1" applyFill="1" applyBorder="1" applyAlignment="1">
      <alignment horizontal="center" vertical="center" wrapText="1"/>
    </xf>
    <xf numFmtId="0" fontId="14" fillId="9" borderId="3" xfId="1" applyFont="1" applyFill="1" applyBorder="1" applyAlignment="1">
      <alignment horizontal="center" vertical="center" wrapText="1"/>
    </xf>
    <xf numFmtId="0" fontId="14" fillId="9" borderId="14" xfId="1" applyFont="1" applyFill="1" applyBorder="1" applyAlignment="1">
      <alignment horizontal="center" vertical="center" wrapText="1"/>
    </xf>
    <xf numFmtId="0" fontId="2" fillId="0" borderId="19" xfId="1" applyFont="1" applyFill="1" applyBorder="1" applyAlignment="1">
      <alignment horizontal="center"/>
    </xf>
    <xf numFmtId="0" fontId="2" fillId="0" borderId="13" xfId="1" applyFont="1" applyFill="1" applyBorder="1" applyAlignment="1">
      <alignment horizontal="center"/>
    </xf>
    <xf numFmtId="0" fontId="11" fillId="9" borderId="1" xfId="1" applyFont="1" applyFill="1" applyBorder="1" applyAlignment="1">
      <alignment horizontal="center" vertical="center" wrapText="1"/>
    </xf>
    <xf numFmtId="0" fontId="11" fillId="9" borderId="2" xfId="1" applyFont="1" applyFill="1" applyBorder="1" applyAlignment="1">
      <alignment horizontal="center" vertical="center" wrapText="1"/>
    </xf>
    <xf numFmtId="0" fontId="11" fillId="9" borderId="3" xfId="1" applyFont="1" applyFill="1" applyBorder="1" applyAlignment="1">
      <alignment horizontal="center" vertical="center" wrapText="1"/>
    </xf>
    <xf numFmtId="0" fontId="11" fillId="9" borderId="19" xfId="1" applyFont="1" applyFill="1" applyBorder="1" applyAlignment="1">
      <alignment horizontal="center" vertical="center" wrapText="1"/>
    </xf>
    <xf numFmtId="0" fontId="11" fillId="9" borderId="13" xfId="1" applyFont="1" applyFill="1" applyBorder="1" applyAlignment="1">
      <alignment horizontal="center" vertical="center" wrapText="1"/>
    </xf>
    <xf numFmtId="0" fontId="11" fillId="9" borderId="14" xfId="1" applyFont="1" applyFill="1" applyBorder="1" applyAlignment="1">
      <alignment horizontal="center" vertical="center" wrapText="1"/>
    </xf>
    <xf numFmtId="0" fontId="4" fillId="2" borderId="1" xfId="1" applyFont="1" applyFill="1" applyBorder="1" applyAlignment="1">
      <alignment horizontal="center"/>
    </xf>
    <xf numFmtId="0" fontId="4" fillId="2" borderId="2" xfId="1" applyFont="1" applyFill="1" applyBorder="1" applyAlignment="1">
      <alignment horizontal="center"/>
    </xf>
    <xf numFmtId="0" fontId="4" fillId="2" borderId="3" xfId="1" applyFont="1" applyFill="1" applyBorder="1" applyAlignment="1">
      <alignment horizontal="center"/>
    </xf>
    <xf numFmtId="0" fontId="4" fillId="2" borderId="4" xfId="1" applyFont="1" applyFill="1" applyBorder="1" applyAlignment="1">
      <alignment horizontal="center"/>
    </xf>
    <xf numFmtId="0" fontId="4" fillId="2" borderId="0" xfId="1" applyFont="1" applyFill="1" applyBorder="1" applyAlignment="1">
      <alignment horizontal="center"/>
    </xf>
    <xf numFmtId="0" fontId="4" fillId="2" borderId="5" xfId="1" applyFont="1" applyFill="1" applyBorder="1" applyAlignment="1">
      <alignment horizontal="center"/>
    </xf>
    <xf numFmtId="0" fontId="12" fillId="0" borderId="22"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21" fillId="10" borderId="28" xfId="0" applyFont="1" applyFill="1" applyBorder="1" applyAlignment="1">
      <alignment horizontal="center" vertical="center" wrapText="1"/>
    </xf>
    <xf numFmtId="0" fontId="21" fillId="10" borderId="23" xfId="0" applyFont="1" applyFill="1" applyBorder="1" applyAlignment="1">
      <alignment horizontal="center" vertical="center" wrapText="1"/>
    </xf>
    <xf numFmtId="0" fontId="21" fillId="10" borderId="24" xfId="0" applyFont="1" applyFill="1" applyBorder="1" applyAlignment="1">
      <alignment horizontal="center" vertical="center" wrapText="1"/>
    </xf>
    <xf numFmtId="0" fontId="21" fillId="10" borderId="29" xfId="0" applyFont="1" applyFill="1" applyBorder="1" applyAlignment="1">
      <alignment horizontal="center" vertical="center" wrapText="1"/>
    </xf>
    <xf numFmtId="0" fontId="21" fillId="10" borderId="18"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10" borderId="35" xfId="0" applyFont="1" applyFill="1" applyBorder="1" applyAlignment="1">
      <alignment horizontal="center" vertical="center" wrapText="1"/>
    </xf>
    <xf numFmtId="0" fontId="21" fillId="10" borderId="36" xfId="0" applyFont="1" applyFill="1" applyBorder="1" applyAlignment="1">
      <alignment horizontal="center" vertical="center" wrapText="1"/>
    </xf>
    <xf numFmtId="0" fontId="17" fillId="0" borderId="6" xfId="0" applyFont="1" applyBorder="1" applyAlignment="1">
      <alignment horizontal="left" vertical="center" wrapText="1"/>
    </xf>
    <xf numFmtId="0" fontId="17" fillId="0" borderId="8" xfId="0" applyFont="1" applyBorder="1" applyAlignment="1">
      <alignment horizontal="left" vertical="center" wrapText="1"/>
    </xf>
    <xf numFmtId="0" fontId="13" fillId="10" borderId="11" xfId="0" applyFont="1" applyFill="1" applyBorder="1" applyAlignment="1">
      <alignment horizontal="center" vertical="center" wrapText="1"/>
    </xf>
    <xf numFmtId="0" fontId="13" fillId="10" borderId="25"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2" fillId="2" borderId="6" xfId="0" applyFont="1" applyFill="1" applyBorder="1" applyAlignment="1">
      <alignment horizontal="right"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6" xfId="0" applyFont="1" applyFill="1" applyBorder="1" applyAlignment="1">
      <alignment horizontal="right"/>
    </xf>
    <xf numFmtId="0" fontId="2" fillId="2" borderId="7" xfId="0" applyFont="1" applyFill="1" applyBorder="1" applyAlignment="1">
      <alignment horizontal="right"/>
    </xf>
    <xf numFmtId="0" fontId="2" fillId="2" borderId="8" xfId="0" applyFont="1" applyFill="1" applyBorder="1" applyAlignment="1">
      <alignment horizontal="right"/>
    </xf>
    <xf numFmtId="0" fontId="2" fillId="2" borderId="1" xfId="0" applyFont="1" applyFill="1" applyBorder="1" applyAlignment="1">
      <alignment horizontal="right"/>
    </xf>
    <xf numFmtId="0" fontId="2" fillId="2" borderId="2" xfId="0" applyFont="1" applyFill="1" applyBorder="1" applyAlignment="1">
      <alignment horizontal="right"/>
    </xf>
    <xf numFmtId="0" fontId="2" fillId="2" borderId="3" xfId="0" applyFont="1" applyFill="1" applyBorder="1" applyAlignment="1">
      <alignment horizontal="right"/>
    </xf>
    <xf numFmtId="0" fontId="19" fillId="3" borderId="1" xfId="0" applyFont="1" applyFill="1" applyBorder="1" applyAlignment="1">
      <alignment horizontal="left" vertical="top" wrapText="1"/>
    </xf>
    <xf numFmtId="0" fontId="19" fillId="3" borderId="2" xfId="0" applyFont="1" applyFill="1" applyBorder="1" applyAlignment="1">
      <alignment horizontal="left" vertical="top" wrapText="1"/>
    </xf>
    <xf numFmtId="0" fontId="19" fillId="3" borderId="3" xfId="0" applyFont="1" applyFill="1" applyBorder="1" applyAlignment="1">
      <alignment horizontal="left" vertical="top" wrapText="1"/>
    </xf>
    <xf numFmtId="0" fontId="19" fillId="3" borderId="4" xfId="0" applyFont="1" applyFill="1" applyBorder="1" applyAlignment="1">
      <alignment horizontal="left" vertical="top" wrapText="1"/>
    </xf>
    <xf numFmtId="0" fontId="19" fillId="3" borderId="0" xfId="0" applyFont="1" applyFill="1" applyBorder="1" applyAlignment="1">
      <alignment horizontal="left" vertical="top" wrapText="1"/>
    </xf>
    <xf numFmtId="0" fontId="19" fillId="3" borderId="5" xfId="0" applyFont="1" applyFill="1" applyBorder="1" applyAlignment="1">
      <alignment horizontal="left" vertical="top" wrapText="1"/>
    </xf>
    <xf numFmtId="0" fontId="19" fillId="3" borderId="19" xfId="0" applyFont="1" applyFill="1" applyBorder="1" applyAlignment="1">
      <alignment horizontal="left" vertical="top" wrapText="1"/>
    </xf>
    <xf numFmtId="0" fontId="19" fillId="3" borderId="13" xfId="0" applyFont="1" applyFill="1" applyBorder="1" applyAlignment="1">
      <alignment horizontal="left" vertical="top" wrapText="1"/>
    </xf>
    <xf numFmtId="0" fontId="19" fillId="3" borderId="14" xfId="0" applyFont="1" applyFill="1" applyBorder="1" applyAlignment="1">
      <alignment horizontal="left" vertical="top"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30" fillId="3" borderId="18" xfId="0" applyFont="1" applyFill="1" applyBorder="1" applyAlignment="1">
      <alignment horizontal="left" vertical="center" wrapText="1"/>
    </xf>
    <xf numFmtId="0" fontId="28" fillId="3" borderId="18" xfId="0" applyFont="1" applyFill="1" applyBorder="1" applyAlignment="1">
      <alignment horizontal="left" vertical="center" wrapText="1"/>
    </xf>
    <xf numFmtId="0" fontId="29" fillId="11" borderId="18" xfId="0" applyFont="1" applyFill="1" applyBorder="1" applyAlignment="1">
      <alignment horizontal="center" vertical="center" wrapText="1"/>
    </xf>
    <xf numFmtId="0" fontId="30" fillId="3" borderId="16" xfId="0" applyFont="1" applyFill="1" applyBorder="1" applyAlignment="1">
      <alignment horizontal="left" vertical="center" wrapText="1"/>
    </xf>
    <xf numFmtId="0" fontId="28" fillId="3" borderId="17" xfId="0" applyFont="1" applyFill="1" applyBorder="1" applyAlignment="1">
      <alignment horizontal="left" vertical="center" wrapText="1"/>
    </xf>
    <xf numFmtId="0" fontId="28" fillId="3" borderId="38" xfId="0" applyFont="1" applyFill="1" applyBorder="1" applyAlignment="1">
      <alignment horizontal="left" vertical="center" wrapText="1"/>
    </xf>
    <xf numFmtId="0" fontId="28" fillId="3" borderId="26" xfId="0" applyFont="1" applyFill="1" applyBorder="1" applyAlignment="1">
      <alignment horizontal="left" vertical="center" wrapText="1"/>
    </xf>
    <xf numFmtId="0" fontId="30" fillId="11" borderId="18" xfId="0" applyFont="1" applyFill="1" applyBorder="1" applyAlignment="1">
      <alignment horizontal="left" vertical="center" wrapText="1"/>
    </xf>
    <xf numFmtId="0" fontId="28" fillId="3" borderId="39" xfId="0" applyFont="1" applyFill="1" applyBorder="1" applyAlignment="1">
      <alignment horizontal="left" vertical="center" wrapText="1"/>
    </xf>
    <xf numFmtId="0" fontId="28" fillId="3" borderId="40" xfId="0" applyFont="1" applyFill="1" applyBorder="1" applyAlignment="1">
      <alignment horizontal="left" vertical="center" wrapText="1"/>
    </xf>
    <xf numFmtId="0" fontId="28" fillId="3" borderId="41" xfId="0" applyFont="1" applyFill="1" applyBorder="1" applyAlignment="1">
      <alignment horizontal="left" vertical="center" wrapText="1"/>
    </xf>
    <xf numFmtId="0" fontId="0" fillId="0" borderId="0" xfId="0" applyBorder="1" applyAlignment="1">
      <alignment vertical="center" wrapText="1"/>
    </xf>
    <xf numFmtId="0" fontId="30" fillId="7" borderId="18"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28" fillId="3" borderId="39" xfId="0" applyFont="1" applyFill="1" applyBorder="1" applyAlignment="1">
      <alignment horizontal="center" vertical="center" wrapText="1"/>
    </xf>
    <xf numFmtId="0" fontId="28" fillId="3" borderId="42" xfId="0" applyFont="1" applyFill="1" applyBorder="1" applyAlignment="1">
      <alignment horizontal="center" vertical="center" wrapText="1"/>
    </xf>
    <xf numFmtId="0" fontId="28" fillId="3" borderId="16"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0" fillId="0" borderId="42" xfId="0" applyBorder="1" applyAlignment="1">
      <alignment horizontal="center" vertical="center"/>
    </xf>
    <xf numFmtId="0" fontId="0" fillId="0" borderId="16" xfId="0" applyBorder="1" applyAlignment="1">
      <alignment horizontal="center" vertical="center"/>
    </xf>
    <xf numFmtId="0" fontId="28" fillId="3" borderId="42" xfId="0" applyFont="1" applyFill="1" applyBorder="1" applyAlignment="1">
      <alignment horizontal="left" vertical="center" wrapText="1"/>
    </xf>
    <xf numFmtId="0" fontId="28" fillId="3" borderId="16" xfId="0" applyFont="1" applyFill="1" applyBorder="1" applyAlignment="1">
      <alignment horizontal="left" vertical="center" wrapText="1"/>
    </xf>
    <xf numFmtId="0" fontId="0" fillId="0" borderId="39" xfId="0" applyBorder="1" applyAlignment="1">
      <alignment horizontal="center" vertical="center" wrapText="1"/>
    </xf>
  </cellXfs>
  <cellStyles count="6">
    <cellStyle name="Hipervínculo" xfId="5" builtinId="8"/>
    <cellStyle name="Millares" xfId="4" builtinId="3"/>
    <cellStyle name="Normal" xfId="0" builtinId="0"/>
    <cellStyle name="Normal 2" xfId="2"/>
    <cellStyle name="Normal 3" xfId="1"/>
    <cellStyle name="Normal 6" xfId="3"/>
  </cellStyles>
  <dxfs count="8">
    <dxf>
      <fill>
        <patternFill>
          <bgColor rgb="FF00B0F0"/>
        </patternFill>
      </fill>
    </dxf>
    <dxf>
      <fill>
        <patternFill>
          <bgColor rgb="FF92D050"/>
        </patternFill>
      </fill>
    </dxf>
    <dxf>
      <fill>
        <patternFill>
          <bgColor rgb="FFFF0000"/>
        </patternFill>
      </fill>
    </dxf>
    <dxf>
      <fill>
        <patternFill>
          <bgColor rgb="FFFFFF00"/>
        </patternFill>
      </fill>
    </dxf>
    <dxf>
      <fill>
        <patternFill>
          <bgColor rgb="FFFFC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hoyos/Desktop/3-Carpetas%202020/Riesgos/Evaluacion%20de%20Controles/3er.%20Trimestre/Valoraci&#243;n%20de%20controles-3er.%20Trimestre_%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uis.hoyos/Desktop/3-Carpetas%202020/Riesgos/Evaluacion%20Matriz%20de%20Riesgos/3er.%20Trimestre/Evaluacion%20matriz%20de%20riesgos_Sep.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uis.hoyos/Desktop/3-Carpetas%202020/Auditorias/Plan%20de%20auditorias%20con%20temas%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lan%20Anual%20de%20auditoria%20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Muestra"/>
      <sheetName val="Calculo"/>
      <sheetName val="Valoracion"/>
      <sheetName val="Depuracion"/>
      <sheetName val="SECOP"/>
      <sheetName val="Fichas Controles"/>
      <sheetName val="Procesos"/>
      <sheetName val="Listado riesgos 2020"/>
      <sheetName val="Plan de mejoramiento"/>
    </sheetNames>
    <sheetDataSet>
      <sheetData sheetId="0"/>
      <sheetData sheetId="1"/>
      <sheetData sheetId="2"/>
      <sheetData sheetId="3"/>
      <sheetData sheetId="4"/>
      <sheetData sheetId="5"/>
      <sheetData sheetId="6"/>
      <sheetData sheetId="7"/>
      <sheetData sheetId="8"/>
      <sheetData sheetId="9">
        <row r="4">
          <cell r="B4" t="str">
            <v>Contratacion Administrativa Ejecucion</v>
          </cell>
          <cell r="C4" t="str">
            <v>Ineficiencia en la ejecución</v>
          </cell>
        </row>
        <row r="5">
          <cell r="B5" t="str">
            <v>Contratacion Administrativa Ejecucion</v>
          </cell>
          <cell r="C5" t="str">
            <v>Incumplimiento Contractual</v>
          </cell>
        </row>
        <row r="6">
          <cell r="B6" t="str">
            <v>Contratacion Administrativa Precontractual</v>
          </cell>
          <cell r="C6" t="str">
            <v>Retardo en la ejecución</v>
          </cell>
        </row>
        <row r="7">
          <cell r="B7" t="str">
            <v>Contratacion Administrativa Precontractual</v>
          </cell>
          <cell r="C7" t="str">
            <v>Seguimiento equivocado a la ejecución del contrato</v>
          </cell>
        </row>
        <row r="8">
          <cell r="B8" t="str">
            <v>Presupuestal</v>
          </cell>
          <cell r="C8" t="str">
            <v>desfase en la ejecucion presupuestal del contrato</v>
          </cell>
        </row>
        <row r="9">
          <cell r="B9" t="str">
            <v>Contratacion Administrativa Ejecucion</v>
          </cell>
          <cell r="C9" t="str">
            <v>Incumplimiento de las obligaciones pactadas</v>
          </cell>
        </row>
        <row r="10">
          <cell r="B10" t="str">
            <v>Contratacion Administrativa Ejecucion</v>
          </cell>
          <cell r="C10" t="str">
            <v>Incumplimiento en la Presentación de Informes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ase"/>
      <sheetName val="INDICE"/>
      <sheetName val="Contexto Estrategico"/>
      <sheetName val="Identificacion del riesgo"/>
      <sheetName val="Analisis de riesgo"/>
      <sheetName val="1a. Valoración del riesgo"/>
      <sheetName val="Matriz-1a. Valoración"/>
      <sheetName val="2a. Valoración del riesgo"/>
      <sheetName val="Matriz-2a. Valoración"/>
    </sheetNames>
    <sheetDataSet>
      <sheetData sheetId="0"/>
      <sheetData sheetId="1">
        <row r="4">
          <cell r="R4" t="str">
            <v>Moderado</v>
          </cell>
        </row>
        <row r="5">
          <cell r="R5" t="str">
            <v>Tolerable</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areas"/>
      <sheetName val="Cronograma"/>
      <sheetName val="Presupuesto"/>
      <sheetName val="Honorarios"/>
    </sheetNames>
    <sheetDataSet>
      <sheetData sheetId="0">
        <row r="21">
          <cell r="G21" t="str">
            <v>Carpetas contractuales, aplicativos de Gestión Transparente y SECOP</v>
          </cell>
        </row>
        <row r="22">
          <cell r="G22" t="str">
            <v>Sistema de Información Presupuestal</v>
          </cell>
        </row>
        <row r="25">
          <cell r="G25" t="str">
            <v>Informes de seguimiento al cumplimiento de indicadores de la Corporación y Plan de Desarrollo: 2020-2023</v>
          </cell>
        </row>
        <row r="26">
          <cell r="G26" t="str">
            <v>Carpetas de contratos de concesión de espacios del Landing</v>
          </cell>
        </row>
        <row r="30">
          <cell r="G30" t="str">
            <v>Documentos, presentaciones, simulaciones de la nueva estructura liquida de la Corporación</v>
          </cell>
        </row>
        <row r="31">
          <cell r="G31" t="str">
            <v>Actas de Asamblea de afiliados y Junta Directiva de la Corporación</v>
          </cell>
        </row>
      </sheetData>
      <sheetData sheetId="1"/>
      <sheetData sheetId="2">
        <row r="2">
          <cell r="G2">
            <v>80</v>
          </cell>
        </row>
        <row r="6">
          <cell r="G6">
            <v>80</v>
          </cell>
        </row>
        <row r="7">
          <cell r="G7">
            <v>64</v>
          </cell>
        </row>
        <row r="11">
          <cell r="G11">
            <v>80</v>
          </cell>
        </row>
        <row r="12">
          <cell r="G12">
            <v>80</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Plan anual auditoria"/>
      <sheetName val="Hoja1"/>
    </sheetNames>
    <sheetDataSet>
      <sheetData sheetId="0"/>
      <sheetData sheetId="1">
        <row r="2">
          <cell r="E2">
            <v>64</v>
          </cell>
        </row>
        <row r="3">
          <cell r="E3">
            <v>80</v>
          </cell>
        </row>
        <row r="4">
          <cell r="E4">
            <v>80</v>
          </cell>
        </row>
        <row r="5">
          <cell r="E5">
            <v>64</v>
          </cell>
        </row>
        <row r="6">
          <cell r="E6">
            <v>80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Riesgos/Evaluacion%20de%20Controles/3er.%20Trimestre/Valoraci&#243;n%20de%20controles-3er.%20Trimestre_%202020.xlsx" TargetMode="External"/><Relationship Id="rId1" Type="http://schemas.openxmlformats.org/officeDocument/2006/relationships/hyperlink" Target="../../../../Riesgos/Evaluacion%20de%20Controles/3er.%20Trimestre/Valoraci&#243;n%20de%20controles-3er.%20Trimestre_%202020.xls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40"/>
  <sheetViews>
    <sheetView topLeftCell="A22" workbookViewId="0">
      <selection activeCell="B6" sqref="B6:L6"/>
    </sheetView>
  </sheetViews>
  <sheetFormatPr baseColWidth="10" defaultColWidth="11.44140625" defaultRowHeight="14.4" x14ac:dyDescent="0.3"/>
  <cols>
    <col min="1" max="16384" width="11.44140625" style="35"/>
  </cols>
  <sheetData>
    <row r="3" spans="2:12" ht="15" thickBot="1" x14ac:dyDescent="0.35"/>
    <row r="4" spans="2:12" ht="25.5" customHeight="1" thickBot="1" x14ac:dyDescent="0.35">
      <c r="B4" s="98" t="s">
        <v>43</v>
      </c>
      <c r="C4" s="99"/>
      <c r="D4" s="99"/>
      <c r="E4" s="99"/>
      <c r="F4" s="99"/>
      <c r="G4" s="99"/>
      <c r="H4" s="99"/>
      <c r="I4" s="99"/>
      <c r="J4" s="99"/>
      <c r="K4" s="99"/>
      <c r="L4" s="100"/>
    </row>
    <row r="5" spans="2:12" ht="15" thickBot="1" x14ac:dyDescent="0.35"/>
    <row r="6" spans="2:12" x14ac:dyDescent="0.3">
      <c r="B6" s="125" t="s">
        <v>59</v>
      </c>
      <c r="C6" s="126"/>
      <c r="D6" s="126"/>
      <c r="E6" s="126"/>
      <c r="F6" s="126"/>
      <c r="G6" s="126"/>
      <c r="H6" s="126"/>
      <c r="I6" s="126"/>
      <c r="J6" s="126"/>
      <c r="K6" s="126"/>
      <c r="L6" s="127"/>
    </row>
    <row r="7" spans="2:12" x14ac:dyDescent="0.3">
      <c r="B7" s="128" t="s">
        <v>60</v>
      </c>
      <c r="C7" s="129"/>
      <c r="D7" s="129"/>
      <c r="E7" s="129"/>
      <c r="F7" s="129"/>
      <c r="G7" s="129"/>
      <c r="H7" s="129"/>
      <c r="I7" s="129"/>
      <c r="J7" s="129"/>
      <c r="K7" s="129"/>
      <c r="L7" s="130"/>
    </row>
    <row r="8" spans="2:12" x14ac:dyDescent="0.3">
      <c r="B8" s="128"/>
      <c r="C8" s="129"/>
      <c r="D8" s="129"/>
      <c r="E8" s="129"/>
      <c r="F8" s="129"/>
      <c r="G8" s="129"/>
      <c r="H8" s="129"/>
      <c r="I8" s="129"/>
      <c r="J8" s="129"/>
      <c r="K8" s="129"/>
      <c r="L8" s="130"/>
    </row>
    <row r="9" spans="2:12" x14ac:dyDescent="0.3">
      <c r="B9" s="128" t="s">
        <v>61</v>
      </c>
      <c r="C9" s="129"/>
      <c r="D9" s="129"/>
      <c r="E9" s="129"/>
      <c r="F9" s="129"/>
      <c r="G9" s="129"/>
      <c r="H9" s="129"/>
      <c r="I9" s="129"/>
      <c r="J9" s="129"/>
      <c r="K9" s="129"/>
      <c r="L9" s="130"/>
    </row>
    <row r="10" spans="2:12" x14ac:dyDescent="0.3">
      <c r="B10" s="128"/>
      <c r="C10" s="129"/>
      <c r="D10" s="129"/>
      <c r="E10" s="129"/>
      <c r="F10" s="129"/>
      <c r="G10" s="129"/>
      <c r="H10" s="129"/>
      <c r="I10" s="129"/>
      <c r="J10" s="129"/>
      <c r="K10" s="129"/>
      <c r="L10" s="130"/>
    </row>
    <row r="11" spans="2:12" x14ac:dyDescent="0.3">
      <c r="B11" s="128" t="s">
        <v>62</v>
      </c>
      <c r="C11" s="129"/>
      <c r="D11" s="129"/>
      <c r="E11" s="129"/>
      <c r="F11" s="129"/>
      <c r="G11" s="129"/>
      <c r="H11" s="129"/>
      <c r="I11" s="129"/>
      <c r="J11" s="129"/>
      <c r="K11" s="129"/>
      <c r="L11" s="130"/>
    </row>
    <row r="12" spans="2:12" ht="41.25" customHeight="1" thickBot="1" x14ac:dyDescent="0.35">
      <c r="B12" s="131"/>
      <c r="C12" s="132"/>
      <c r="D12" s="132"/>
      <c r="E12" s="132"/>
      <c r="F12" s="132"/>
      <c r="G12" s="132"/>
      <c r="H12" s="132"/>
      <c r="I12" s="132"/>
      <c r="J12" s="132"/>
      <c r="K12" s="132"/>
      <c r="L12" s="133"/>
    </row>
    <row r="13" spans="2:12" ht="15" customHeight="1" thickBot="1" x14ac:dyDescent="0.35">
      <c r="C13" s="36"/>
      <c r="D13" s="36"/>
      <c r="E13" s="36"/>
      <c r="F13" s="36"/>
      <c r="G13" s="36"/>
      <c r="H13" s="36"/>
      <c r="I13" s="36"/>
      <c r="J13" s="36"/>
    </row>
    <row r="14" spans="2:12" ht="45" customHeight="1" thickBot="1" x14ac:dyDescent="0.35">
      <c r="B14" s="113" t="s">
        <v>4</v>
      </c>
      <c r="C14" s="114"/>
      <c r="D14" s="114"/>
      <c r="E14" s="114"/>
      <c r="F14" s="114"/>
      <c r="G14" s="114"/>
      <c r="H14" s="114"/>
      <c r="I14" s="114"/>
      <c r="J14" s="114"/>
      <c r="K14" s="114"/>
      <c r="L14" s="115"/>
    </row>
    <row r="15" spans="2:12" ht="5.25" customHeight="1" thickBot="1" x14ac:dyDescent="0.35"/>
    <row r="16" spans="2:12" x14ac:dyDescent="0.3">
      <c r="B16" s="119" t="s">
        <v>44</v>
      </c>
      <c r="C16" s="120"/>
      <c r="D16" s="120"/>
      <c r="E16" s="120"/>
      <c r="F16" s="120"/>
      <c r="G16" s="120"/>
      <c r="H16" s="120"/>
      <c r="I16" s="120"/>
      <c r="J16" s="120"/>
      <c r="K16" s="120"/>
      <c r="L16" s="121"/>
    </row>
    <row r="17" spans="2:12" ht="15" thickBot="1" x14ac:dyDescent="0.35">
      <c r="B17" s="122"/>
      <c r="C17" s="123"/>
      <c r="D17" s="123"/>
      <c r="E17" s="123"/>
      <c r="F17" s="123"/>
      <c r="G17" s="123"/>
      <c r="H17" s="123"/>
      <c r="I17" s="123"/>
      <c r="J17" s="123"/>
      <c r="K17" s="123"/>
      <c r="L17" s="124"/>
    </row>
    <row r="18" spans="2:12" ht="15" customHeight="1" thickBot="1" x14ac:dyDescent="0.35">
      <c r="C18" s="37"/>
      <c r="D18" s="37"/>
      <c r="E18" s="37"/>
      <c r="F18" s="37"/>
      <c r="G18" s="37"/>
      <c r="H18" s="37"/>
      <c r="I18" s="37"/>
      <c r="J18" s="37"/>
      <c r="K18" s="37"/>
      <c r="L18" s="38"/>
    </row>
    <row r="19" spans="2:12" s="39" customFormat="1" ht="33.75" customHeight="1" thickBot="1" x14ac:dyDescent="0.35">
      <c r="B19" s="113" t="s">
        <v>45</v>
      </c>
      <c r="C19" s="114"/>
      <c r="D19" s="114"/>
      <c r="E19" s="114"/>
      <c r="F19" s="114"/>
      <c r="G19" s="114"/>
      <c r="H19" s="114"/>
      <c r="I19" s="114"/>
      <c r="J19" s="114"/>
      <c r="K19" s="114"/>
      <c r="L19" s="115"/>
    </row>
    <row r="20" spans="2:12" ht="6" customHeight="1" thickBot="1" x14ac:dyDescent="0.35"/>
    <row r="21" spans="2:12" x14ac:dyDescent="0.3">
      <c r="B21" s="119" t="s">
        <v>44</v>
      </c>
      <c r="C21" s="120"/>
      <c r="D21" s="120"/>
      <c r="E21" s="120"/>
      <c r="F21" s="120"/>
      <c r="G21" s="120"/>
      <c r="H21" s="120"/>
      <c r="I21" s="120"/>
      <c r="J21" s="120"/>
      <c r="K21" s="120"/>
      <c r="L21" s="121"/>
    </row>
    <row r="22" spans="2:12" ht="15" thickBot="1" x14ac:dyDescent="0.35">
      <c r="B22" s="122"/>
      <c r="C22" s="123"/>
      <c r="D22" s="123"/>
      <c r="E22" s="123"/>
      <c r="F22" s="123"/>
      <c r="G22" s="123"/>
      <c r="H22" s="123"/>
      <c r="I22" s="123"/>
      <c r="J22" s="123"/>
      <c r="K22" s="123"/>
      <c r="L22" s="124"/>
    </row>
    <row r="23" spans="2:12" ht="15" thickBot="1" x14ac:dyDescent="0.35"/>
    <row r="24" spans="2:12" ht="15" thickBot="1" x14ac:dyDescent="0.35">
      <c r="B24" s="98" t="s">
        <v>16</v>
      </c>
      <c r="C24" s="99"/>
      <c r="D24" s="99"/>
      <c r="E24" s="99"/>
      <c r="F24" s="99"/>
      <c r="G24" s="99"/>
      <c r="H24" s="99"/>
      <c r="I24" s="99"/>
      <c r="J24" s="99"/>
      <c r="K24" s="99"/>
      <c r="L24" s="100"/>
    </row>
    <row r="25" spans="2:12" ht="15" thickBot="1" x14ac:dyDescent="0.35"/>
    <row r="26" spans="2:12" ht="29.25" customHeight="1" x14ac:dyDescent="0.3">
      <c r="B26" s="116" t="s">
        <v>40</v>
      </c>
      <c r="C26" s="117"/>
      <c r="D26" s="117"/>
      <c r="E26" s="117"/>
      <c r="F26" s="117"/>
      <c r="G26" s="117"/>
      <c r="H26" s="117"/>
      <c r="I26" s="117"/>
      <c r="J26" s="117"/>
      <c r="K26" s="117"/>
      <c r="L26" s="118"/>
    </row>
    <row r="27" spans="2:12" ht="15" customHeight="1" x14ac:dyDescent="0.3">
      <c r="B27" s="107" t="s">
        <v>12</v>
      </c>
      <c r="C27" s="108"/>
      <c r="D27" s="108"/>
      <c r="E27" s="108"/>
      <c r="F27" s="108"/>
      <c r="G27" s="108"/>
      <c r="H27" s="108"/>
      <c r="I27" s="108"/>
      <c r="J27" s="108"/>
      <c r="K27" s="108"/>
      <c r="L27" s="109"/>
    </row>
    <row r="28" spans="2:12" x14ac:dyDescent="0.3">
      <c r="B28" s="107"/>
      <c r="C28" s="108"/>
      <c r="D28" s="108"/>
      <c r="E28" s="108"/>
      <c r="F28" s="108"/>
      <c r="G28" s="108"/>
      <c r="H28" s="108"/>
      <c r="I28" s="108"/>
      <c r="J28" s="108"/>
      <c r="K28" s="108"/>
      <c r="L28" s="109"/>
    </row>
    <row r="29" spans="2:12" ht="15" customHeight="1" x14ac:dyDescent="0.3">
      <c r="B29" s="107" t="s">
        <v>13</v>
      </c>
      <c r="C29" s="108"/>
      <c r="D29" s="108"/>
      <c r="E29" s="108"/>
      <c r="F29" s="108"/>
      <c r="G29" s="108"/>
      <c r="H29" s="108"/>
      <c r="I29" s="108"/>
      <c r="J29" s="108"/>
      <c r="K29" s="108"/>
      <c r="L29" s="109"/>
    </row>
    <row r="30" spans="2:12" x14ac:dyDescent="0.3">
      <c r="B30" s="107"/>
      <c r="C30" s="108"/>
      <c r="D30" s="108"/>
      <c r="E30" s="108"/>
      <c r="F30" s="108"/>
      <c r="G30" s="108"/>
      <c r="H30" s="108"/>
      <c r="I30" s="108"/>
      <c r="J30" s="108"/>
      <c r="K30" s="108"/>
      <c r="L30" s="109"/>
    </row>
    <row r="31" spans="2:12" ht="15" customHeight="1" x14ac:dyDescent="0.3">
      <c r="B31" s="107" t="s">
        <v>14</v>
      </c>
      <c r="C31" s="108"/>
      <c r="D31" s="108"/>
      <c r="E31" s="108"/>
      <c r="F31" s="108"/>
      <c r="G31" s="108"/>
      <c r="H31" s="108"/>
      <c r="I31" s="108"/>
      <c r="J31" s="108"/>
      <c r="K31" s="108"/>
      <c r="L31" s="109"/>
    </row>
    <row r="32" spans="2:12" x14ac:dyDescent="0.3">
      <c r="B32" s="107"/>
      <c r="C32" s="108"/>
      <c r="D32" s="108"/>
      <c r="E32" s="108"/>
      <c r="F32" s="108"/>
      <c r="G32" s="108"/>
      <c r="H32" s="108"/>
      <c r="I32" s="108"/>
      <c r="J32" s="108"/>
      <c r="K32" s="108"/>
      <c r="L32" s="109"/>
    </row>
    <row r="33" spans="2:12" ht="15" customHeight="1" x14ac:dyDescent="0.3">
      <c r="B33" s="107" t="s">
        <v>15</v>
      </c>
      <c r="C33" s="108"/>
      <c r="D33" s="108"/>
      <c r="E33" s="108"/>
      <c r="F33" s="108"/>
      <c r="G33" s="108"/>
      <c r="H33" s="108"/>
      <c r="I33" s="108"/>
      <c r="J33" s="108"/>
      <c r="K33" s="108"/>
      <c r="L33" s="109"/>
    </row>
    <row r="34" spans="2:12" ht="15" thickBot="1" x14ac:dyDescent="0.35">
      <c r="B34" s="110"/>
      <c r="C34" s="111"/>
      <c r="D34" s="111"/>
      <c r="E34" s="111"/>
      <c r="F34" s="111"/>
      <c r="G34" s="111"/>
      <c r="H34" s="111"/>
      <c r="I34" s="111"/>
      <c r="J34" s="111"/>
      <c r="K34" s="111"/>
      <c r="L34" s="112"/>
    </row>
    <row r="35" spans="2:12" ht="15" thickBot="1" x14ac:dyDescent="0.35"/>
    <row r="36" spans="2:12" ht="15" thickBot="1" x14ac:dyDescent="0.35">
      <c r="B36" s="98" t="s">
        <v>48</v>
      </c>
      <c r="C36" s="99"/>
      <c r="D36" s="99"/>
      <c r="E36" s="99"/>
      <c r="F36" s="99"/>
      <c r="G36" s="99"/>
      <c r="H36" s="99"/>
      <c r="I36" s="99"/>
      <c r="J36" s="99"/>
      <c r="K36" s="99"/>
      <c r="L36" s="100"/>
    </row>
    <row r="37" spans="2:12" ht="15" thickBot="1" x14ac:dyDescent="0.35"/>
    <row r="38" spans="2:12" x14ac:dyDescent="0.3">
      <c r="B38" s="101" t="s">
        <v>49</v>
      </c>
      <c r="C38" s="102"/>
      <c r="D38" s="102"/>
      <c r="E38" s="102"/>
      <c r="F38" s="102"/>
      <c r="G38" s="102"/>
      <c r="H38" s="102"/>
      <c r="I38" s="102"/>
      <c r="J38" s="102"/>
      <c r="K38" s="102"/>
      <c r="L38" s="103"/>
    </row>
    <row r="39" spans="2:12" ht="84.75" customHeight="1" thickBot="1" x14ac:dyDescent="0.35">
      <c r="B39" s="104"/>
      <c r="C39" s="105"/>
      <c r="D39" s="105"/>
      <c r="E39" s="105"/>
      <c r="F39" s="105"/>
      <c r="G39" s="105"/>
      <c r="H39" s="105"/>
      <c r="I39" s="105"/>
      <c r="J39" s="105"/>
      <c r="K39" s="105"/>
      <c r="L39" s="106"/>
    </row>
    <row r="40" spans="2:12" x14ac:dyDescent="0.3">
      <c r="B40" s="41" t="s">
        <v>47</v>
      </c>
    </row>
  </sheetData>
  <mergeCells count="17">
    <mergeCell ref="B4:L4"/>
    <mergeCell ref="B14:L14"/>
    <mergeCell ref="B19:L19"/>
    <mergeCell ref="B24:L24"/>
    <mergeCell ref="B26:L26"/>
    <mergeCell ref="B21:L22"/>
    <mergeCell ref="B16:L17"/>
    <mergeCell ref="B6:L6"/>
    <mergeCell ref="B7:L8"/>
    <mergeCell ref="B9:L10"/>
    <mergeCell ref="B11:L12"/>
    <mergeCell ref="B36:L36"/>
    <mergeCell ref="B38:L39"/>
    <mergeCell ref="B27:L28"/>
    <mergeCell ref="B29:L30"/>
    <mergeCell ref="B31:L32"/>
    <mergeCell ref="B33:L34"/>
  </mergeCells>
  <phoneticPr fontId="22"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68"/>
  <sheetViews>
    <sheetView topLeftCell="A24" zoomScale="125" zoomScaleNormal="125" zoomScalePageLayoutView="125" workbookViewId="0">
      <selection activeCell="D27" sqref="D27"/>
    </sheetView>
  </sheetViews>
  <sheetFormatPr baseColWidth="10" defaultColWidth="0" defaultRowHeight="13.2" x14ac:dyDescent="0.25"/>
  <cols>
    <col min="1" max="1" width="2.44140625" style="1" customWidth="1"/>
    <col min="2" max="2" width="4.109375" style="1" customWidth="1"/>
    <col min="3" max="4" width="41.88671875" style="2" customWidth="1"/>
    <col min="5" max="5" width="4.109375" style="1" bestFit="1" customWidth="1"/>
    <col min="6" max="6" width="6" style="1" bestFit="1" customWidth="1"/>
    <col min="7" max="7" width="4.6640625" style="1" bestFit="1" customWidth="1"/>
    <col min="8" max="8" width="4.33203125" style="1" bestFit="1" customWidth="1"/>
    <col min="9" max="9" width="7" style="1" customWidth="1"/>
    <col min="10" max="10" width="15.109375" style="1" customWidth="1"/>
    <col min="11" max="11" width="19.44140625" style="1" customWidth="1"/>
    <col min="12" max="12" width="14.88671875" style="1" customWidth="1"/>
    <col min="13" max="14" width="12.109375" style="1" customWidth="1"/>
    <col min="15" max="15" width="17.33203125" style="1" customWidth="1"/>
    <col min="16" max="16" width="10.6640625" style="1" customWidth="1"/>
    <col min="17" max="18" width="16.44140625" style="1" customWidth="1"/>
    <col min="19" max="19" width="33" style="1" bestFit="1" customWidth="1"/>
    <col min="20" max="20" width="4.109375" style="1" customWidth="1"/>
    <col min="21" max="21" width="3.44140625" style="1" customWidth="1"/>
    <col min="22" max="26" width="0" style="1" hidden="1" customWidth="1"/>
    <col min="27" max="16384" width="9.109375" style="1" hidden="1"/>
  </cols>
  <sheetData>
    <row r="1" spans="2:20" ht="13.8" thickBot="1" x14ac:dyDescent="0.3"/>
    <row r="2" spans="2:20" ht="15" customHeight="1" x14ac:dyDescent="0.25">
      <c r="B2" s="17"/>
      <c r="C2" s="144" t="s">
        <v>24</v>
      </c>
      <c r="D2" s="145"/>
      <c r="E2" s="145"/>
      <c r="F2" s="145"/>
      <c r="G2" s="145"/>
      <c r="H2" s="145"/>
      <c r="I2" s="145"/>
      <c r="J2" s="145"/>
      <c r="K2" s="145"/>
      <c r="L2" s="145"/>
      <c r="M2" s="145"/>
      <c r="N2" s="145"/>
      <c r="O2" s="145"/>
      <c r="P2" s="145"/>
      <c r="Q2" s="145"/>
      <c r="R2" s="145"/>
      <c r="S2" s="145"/>
      <c r="T2" s="146"/>
    </row>
    <row r="3" spans="2:20" ht="13.8" thickBot="1" x14ac:dyDescent="0.3">
      <c r="B3" s="18"/>
      <c r="C3" s="147"/>
      <c r="D3" s="148"/>
      <c r="E3" s="148"/>
      <c r="F3" s="148"/>
      <c r="G3" s="148"/>
      <c r="H3" s="148"/>
      <c r="I3" s="148"/>
      <c r="J3" s="148"/>
      <c r="K3" s="148"/>
      <c r="L3" s="148"/>
      <c r="M3" s="148"/>
      <c r="N3" s="148"/>
      <c r="O3" s="148"/>
      <c r="P3" s="148"/>
      <c r="Q3" s="148"/>
      <c r="R3" s="148"/>
      <c r="S3" s="148"/>
      <c r="T3" s="149"/>
    </row>
    <row r="4" spans="2:20" ht="15" customHeight="1" x14ac:dyDescent="0.25">
      <c r="B4" s="18"/>
      <c r="C4" s="150" t="s">
        <v>0</v>
      </c>
      <c r="D4" s="151"/>
      <c r="E4" s="151"/>
      <c r="F4" s="151"/>
      <c r="G4" s="151"/>
      <c r="H4" s="151"/>
      <c r="I4" s="151"/>
      <c r="J4" s="151"/>
      <c r="K4" s="151"/>
      <c r="L4" s="151"/>
      <c r="M4" s="151"/>
      <c r="N4" s="151"/>
      <c r="O4" s="151"/>
      <c r="P4" s="151"/>
      <c r="Q4" s="151"/>
      <c r="R4" s="151"/>
      <c r="S4" s="151"/>
      <c r="T4" s="152"/>
    </row>
    <row r="5" spans="2:20" ht="13.8" thickBot="1" x14ac:dyDescent="0.3">
      <c r="B5" s="18"/>
      <c r="C5" s="153"/>
      <c r="D5" s="154"/>
      <c r="E5" s="154"/>
      <c r="F5" s="154"/>
      <c r="G5" s="154"/>
      <c r="H5" s="154"/>
      <c r="I5" s="154"/>
      <c r="J5" s="154"/>
      <c r="K5" s="154"/>
      <c r="L5" s="154"/>
      <c r="M5" s="154"/>
      <c r="N5" s="154"/>
      <c r="O5" s="154"/>
      <c r="P5" s="154"/>
      <c r="Q5" s="154"/>
      <c r="R5" s="154"/>
      <c r="S5" s="154"/>
      <c r="T5" s="155"/>
    </row>
    <row r="6" spans="2:20" ht="12.75" customHeight="1" thickBot="1" x14ac:dyDescent="0.3">
      <c r="B6" s="156" t="s">
        <v>22</v>
      </c>
      <c r="C6" s="157"/>
      <c r="D6" s="43"/>
      <c r="E6" s="157" t="s">
        <v>39</v>
      </c>
      <c r="F6" s="157"/>
      <c r="G6" s="157"/>
      <c r="H6" s="157"/>
      <c r="I6" s="157"/>
      <c r="J6" s="157"/>
      <c r="K6" s="157"/>
      <c r="L6" s="157"/>
      <c r="M6" s="157"/>
      <c r="N6" s="157"/>
      <c r="O6" s="157"/>
      <c r="P6" s="158" t="s">
        <v>23</v>
      </c>
      <c r="Q6" s="158"/>
      <c r="R6" s="158"/>
      <c r="S6" s="158"/>
      <c r="T6" s="159"/>
    </row>
    <row r="7" spans="2:20" ht="8.1" customHeight="1" thickBot="1" x14ac:dyDescent="0.3">
      <c r="B7" s="3"/>
      <c r="C7" s="5"/>
      <c r="D7" s="5"/>
      <c r="E7" s="4"/>
      <c r="F7" s="4"/>
      <c r="G7" s="4"/>
      <c r="H7" s="4"/>
      <c r="I7" s="4"/>
      <c r="J7" s="4"/>
      <c r="K7" s="4"/>
      <c r="L7" s="4"/>
      <c r="M7" s="4"/>
      <c r="N7" s="4"/>
      <c r="O7" s="4"/>
      <c r="P7" s="4"/>
      <c r="Q7" s="4"/>
      <c r="R7" s="4"/>
      <c r="S7" s="4"/>
      <c r="T7" s="6"/>
    </row>
    <row r="8" spans="2:20" ht="14.4" thickBot="1" x14ac:dyDescent="0.3">
      <c r="B8" s="19"/>
      <c r="C8" s="20"/>
      <c r="D8" s="20"/>
      <c r="E8" s="20"/>
      <c r="F8" s="20"/>
      <c r="G8" s="20"/>
      <c r="H8" s="20"/>
      <c r="I8" s="20"/>
      <c r="J8" s="20"/>
      <c r="K8" s="20"/>
      <c r="L8" s="20"/>
      <c r="M8" s="20"/>
      <c r="N8" s="20"/>
      <c r="O8" s="20"/>
      <c r="P8" s="20"/>
      <c r="Q8" s="20"/>
      <c r="R8" s="20"/>
      <c r="S8" s="20"/>
      <c r="T8" s="21"/>
    </row>
    <row r="9" spans="2:20" ht="15" thickBot="1" x14ac:dyDescent="0.35">
      <c r="B9" s="3"/>
      <c r="C9" s="7"/>
      <c r="D9" s="7"/>
      <c r="E9" s="4"/>
      <c r="F9" s="4"/>
      <c r="G9" s="4"/>
      <c r="H9" s="4"/>
      <c r="I9" s="4"/>
      <c r="J9" s="4"/>
      <c r="K9" s="4"/>
      <c r="L9" s="4"/>
      <c r="M9" s="4"/>
      <c r="N9" s="4"/>
      <c r="O9" s="142" t="s">
        <v>1</v>
      </c>
      <c r="P9" s="143"/>
      <c r="Q9" s="22"/>
      <c r="R9" s="22"/>
      <c r="S9" s="23">
        <v>44196</v>
      </c>
      <c r="T9" s="6"/>
    </row>
    <row r="10" spans="2:20" ht="81" customHeight="1" thickBot="1" x14ac:dyDescent="0.3">
      <c r="B10" s="3"/>
      <c r="C10" s="42" t="s">
        <v>55</v>
      </c>
      <c r="D10" s="52" t="s">
        <v>63</v>
      </c>
      <c r="E10" s="136" t="s">
        <v>2</v>
      </c>
      <c r="F10" s="137"/>
      <c r="G10" s="137"/>
      <c r="H10" s="137"/>
      <c r="I10" s="137"/>
      <c r="J10" s="138" t="s">
        <v>3</v>
      </c>
      <c r="K10" s="140" t="s">
        <v>4</v>
      </c>
      <c r="L10" s="140" t="s">
        <v>5</v>
      </c>
      <c r="M10" s="134" t="s">
        <v>6</v>
      </c>
      <c r="N10" s="134" t="s">
        <v>42</v>
      </c>
      <c r="O10" s="134" t="s">
        <v>27</v>
      </c>
      <c r="P10" s="134" t="s">
        <v>7</v>
      </c>
      <c r="Q10" s="134" t="s">
        <v>41</v>
      </c>
      <c r="R10" s="134" t="s">
        <v>50</v>
      </c>
      <c r="S10" s="134" t="s">
        <v>8</v>
      </c>
      <c r="T10" s="6"/>
    </row>
    <row r="11" spans="2:20" ht="21" thickBot="1" x14ac:dyDescent="0.3">
      <c r="B11" s="3"/>
      <c r="C11" s="46" t="s">
        <v>64</v>
      </c>
      <c r="D11" s="46" t="s">
        <v>64</v>
      </c>
      <c r="E11" s="47" t="s">
        <v>56</v>
      </c>
      <c r="F11" s="56" t="s">
        <v>57</v>
      </c>
      <c r="G11" s="48" t="s">
        <v>51</v>
      </c>
      <c r="H11" s="49" t="s">
        <v>58</v>
      </c>
      <c r="I11" s="24" t="s">
        <v>10</v>
      </c>
      <c r="J11" s="139"/>
      <c r="K11" s="141"/>
      <c r="L11" s="141"/>
      <c r="M11" s="135"/>
      <c r="N11" s="135"/>
      <c r="O11" s="135"/>
      <c r="P11" s="135"/>
      <c r="Q11" s="135"/>
      <c r="R11" s="135"/>
      <c r="S11" s="135"/>
      <c r="T11" s="6"/>
    </row>
    <row r="12" spans="2:20" ht="14.4" x14ac:dyDescent="0.25">
      <c r="B12" s="69">
        <v>1</v>
      </c>
      <c r="C12" s="44" t="str">
        <f>+'[1]Plan de mejoramiento'!$C$4</f>
        <v>Ineficiencia en la ejecución</v>
      </c>
      <c r="D12" s="53" t="str">
        <f>+'[1]Plan de mejoramiento'!$B$4</f>
        <v>Contratacion Administrativa Ejecucion</v>
      </c>
      <c r="E12" s="50"/>
      <c r="F12" s="57"/>
      <c r="G12" s="58"/>
      <c r="H12" s="58">
        <v>1</v>
      </c>
      <c r="I12" s="8">
        <f>SUM(E12:H12)</f>
        <v>1</v>
      </c>
      <c r="J12" s="8" t="str">
        <f>+[2]Base!$R$5</f>
        <v>Tolerable</v>
      </c>
      <c r="K12" s="15" t="s">
        <v>34</v>
      </c>
      <c r="L12" s="15" t="s">
        <v>11</v>
      </c>
      <c r="M12" s="70">
        <v>43850</v>
      </c>
      <c r="N12" s="45">
        <f>+$S$9-M12</f>
        <v>346</v>
      </c>
      <c r="O12" s="15" t="s">
        <v>25</v>
      </c>
      <c r="P12" s="15" t="str">
        <f>(VLOOKUP((CONCATENATE($J12,$O12)),Hoja1!$D$3:$E$12,2,0))</f>
        <v>4 años</v>
      </c>
      <c r="Q12" s="15">
        <f>+IF(P12="1 año",360,+IF(P12="2 años",(360*2),+IF(P12="3 años",(360*3),+IF(P12="4 años",(360*4),""))))</f>
        <v>1440</v>
      </c>
      <c r="R12" s="15" t="str">
        <f>+IF(N12&gt;Q12,"Incluir","No Incluir")</f>
        <v>No Incluir</v>
      </c>
      <c r="S12" s="16" t="str">
        <f>+IF(K12="Si","Incluir en plan anual de auditoría",+IF($J12="Extremo","Incluir en plan anual de auditoría",+IF(L12="Si","Incluir en plan anual de auditoría",+IF(R12="Incluir","Incluir en plan anual de auditoría",+IF(R12="No Incluir","Incluir en auditoría posterior","Incluir en auditoría posterior")))))</f>
        <v>Incluir en plan anual de auditoría</v>
      </c>
      <c r="T12" s="6"/>
    </row>
    <row r="13" spans="2:20" ht="14.4" x14ac:dyDescent="0.25">
      <c r="B13" s="69">
        <v>2</v>
      </c>
      <c r="C13" s="44" t="str">
        <f>+'[1]Plan de mejoramiento'!$C$5</f>
        <v>Incumplimiento Contractual</v>
      </c>
      <c r="D13" s="44" t="str">
        <f>+'[1]Plan de mejoramiento'!$B$5</f>
        <v>Contratacion Administrativa Ejecucion</v>
      </c>
      <c r="E13" s="51"/>
      <c r="F13" s="57"/>
      <c r="G13" s="59">
        <v>1</v>
      </c>
      <c r="H13" s="59"/>
      <c r="I13" s="8">
        <f>SUM(E13:H13)</f>
        <v>1</v>
      </c>
      <c r="J13" s="8" t="str">
        <f>+[2]Base!$R$5</f>
        <v>Tolerable</v>
      </c>
      <c r="K13" s="15" t="s">
        <v>34</v>
      </c>
      <c r="L13" s="15" t="s">
        <v>11</v>
      </c>
      <c r="M13" s="70">
        <v>43850</v>
      </c>
      <c r="N13" s="45">
        <f>+$S$9-M13</f>
        <v>346</v>
      </c>
      <c r="O13" s="15" t="s">
        <v>25</v>
      </c>
      <c r="P13" s="15" t="str">
        <f>(VLOOKUP((CONCATENATE($J13,$O13)),Hoja1!$D$3:$E$12,2,0))</f>
        <v>4 años</v>
      </c>
      <c r="Q13" s="15">
        <f t="shared" ref="Q13:Q18" si="0">+IF(P13="1 año",360,+IF(P13="2 años",(360*2),+IF(P13="3 años",(360*3),+IF(P13="4 años",(360*4),""))))</f>
        <v>1440</v>
      </c>
      <c r="R13" s="15" t="str">
        <f t="shared" ref="R13:R16" si="1">+IF(N13&gt;Q13,"Incluir","No Incluir")</f>
        <v>No Incluir</v>
      </c>
      <c r="S13" s="16" t="str">
        <f>+IF(K13="Si","Incluir en plan anual de auditoría",+IF($J13="Extremo","Incluir en plan anual de auditoría",+IF(L13="Si","Incluir en plan anual de auditoría",+IF(R13="Incluir","Incluir en plan anual de auditoría",+IF(R13="No Incluir","Incluir en auditoría posterior","Incluir en auditoría posterior")))))</f>
        <v>Incluir en plan anual de auditoría</v>
      </c>
      <c r="T13" s="6"/>
    </row>
    <row r="14" spans="2:20" ht="28.2" customHeight="1" x14ac:dyDescent="0.25">
      <c r="B14" s="69">
        <v>3</v>
      </c>
      <c r="C14" s="44" t="str">
        <f>+'[1]Plan de mejoramiento'!$C$6</f>
        <v>Retardo en la ejecución</v>
      </c>
      <c r="D14" s="44" t="str">
        <f>+'[1]Plan de mejoramiento'!$B$6</f>
        <v>Contratacion Administrativa Precontractual</v>
      </c>
      <c r="E14" s="51"/>
      <c r="F14" s="57"/>
      <c r="G14" s="59">
        <v>1</v>
      </c>
      <c r="H14" s="59"/>
      <c r="I14" s="8">
        <f>SUM(E14:H14)</f>
        <v>1</v>
      </c>
      <c r="J14" s="8" t="str">
        <f>+[2]Base!$R$5</f>
        <v>Tolerable</v>
      </c>
      <c r="K14" s="15" t="s">
        <v>34</v>
      </c>
      <c r="L14" s="15" t="s">
        <v>11</v>
      </c>
      <c r="M14" s="70">
        <v>43850</v>
      </c>
      <c r="N14" s="45">
        <f>+$S$9-M14</f>
        <v>346</v>
      </c>
      <c r="O14" s="15" t="s">
        <v>25</v>
      </c>
      <c r="P14" s="15" t="str">
        <f>(VLOOKUP((CONCATENATE($J14,$O14)),Hoja1!$D$3:$E$12,2,0))</f>
        <v>4 años</v>
      </c>
      <c r="Q14" s="15">
        <f t="shared" si="0"/>
        <v>1440</v>
      </c>
      <c r="R14" s="15" t="str">
        <f t="shared" si="1"/>
        <v>No Incluir</v>
      </c>
      <c r="S14" s="16" t="str">
        <f>+IF(K14="Si","Incluir en plan anual de auditoría",+IF($J14="Extremo","Incluir en plan anual de auditoría",+IF(L14="Si","Incluir en plan anual de auditoría",+IF(R14="Incluir","Incluir en plan anual de auditoría",+IF(R14="No Incluir","Incluir en auditoría posterior","Incluir en auditoría posterior")))))</f>
        <v>Incluir en plan anual de auditoría</v>
      </c>
      <c r="T14" s="6"/>
    </row>
    <row r="15" spans="2:20" ht="28.8" x14ac:dyDescent="0.25">
      <c r="B15" s="69">
        <v>4</v>
      </c>
      <c r="C15" s="44" t="str">
        <f>+'[1]Plan de mejoramiento'!$C$7</f>
        <v>Seguimiento equivocado a la ejecución del contrato</v>
      </c>
      <c r="D15" s="44" t="str">
        <f>+'[1]Plan de mejoramiento'!$B$7</f>
        <v>Contratacion Administrativa Precontractual</v>
      </c>
      <c r="E15" s="51"/>
      <c r="F15" s="59"/>
      <c r="G15" s="59">
        <v>1</v>
      </c>
      <c r="H15" s="59"/>
      <c r="I15" s="8">
        <f>SUM(E15:H15)</f>
        <v>1</v>
      </c>
      <c r="J15" s="8" t="str">
        <f>+[2]Base!$R$4</f>
        <v>Moderado</v>
      </c>
      <c r="K15" s="15" t="s">
        <v>34</v>
      </c>
      <c r="L15" s="15" t="s">
        <v>34</v>
      </c>
      <c r="M15" s="70">
        <v>43850</v>
      </c>
      <c r="N15" s="45">
        <f>+$S$9-M15</f>
        <v>346</v>
      </c>
      <c r="O15" s="15" t="s">
        <v>26</v>
      </c>
      <c r="P15" s="15" t="str">
        <f>(VLOOKUP((CONCATENATE($J15,$O15)),Hoja1!$D$3:$E$12,2,0))</f>
        <v>2 años</v>
      </c>
      <c r="Q15" s="15">
        <f t="shared" si="0"/>
        <v>720</v>
      </c>
      <c r="R15" s="15" t="str">
        <f t="shared" si="1"/>
        <v>No Incluir</v>
      </c>
      <c r="S15" s="16" t="str">
        <f>+IF(K15="Si","Incluir en plan anual de auditoría",+IF($J15="Extremo","Incluir en plan anual de auditoría",+IF(L15="Si","Incluir en plan anual de auditoría",+IF(R15="Incluir","Incluir en plan anual de auditoría",+IF(R15="No Incluir","Incluir en auditoría posterior","Incluir en auditoría posterior")))))</f>
        <v>Incluir en plan anual de auditoría</v>
      </c>
      <c r="T15" s="6"/>
    </row>
    <row r="16" spans="2:20" ht="14.4" x14ac:dyDescent="0.25">
      <c r="B16" s="69">
        <v>5</v>
      </c>
      <c r="C16" s="44" t="str">
        <f>+'[1]Plan de mejoramiento'!$C$8</f>
        <v>desfase en la ejecucion presupuestal del contrato</v>
      </c>
      <c r="D16" s="44" t="str">
        <f>+'[1]Plan de mejoramiento'!$B$8</f>
        <v>Presupuestal</v>
      </c>
      <c r="E16" s="51"/>
      <c r="F16" s="59">
        <v>1</v>
      </c>
      <c r="G16" s="59"/>
      <c r="H16" s="59"/>
      <c r="I16" s="8">
        <f>SUM(E16:H16)</f>
        <v>1</v>
      </c>
      <c r="J16" s="8" t="str">
        <f>+[2]Base!$R$4</f>
        <v>Moderado</v>
      </c>
      <c r="K16" s="15" t="s">
        <v>34</v>
      </c>
      <c r="L16" s="15" t="s">
        <v>11</v>
      </c>
      <c r="M16" s="70">
        <v>43850</v>
      </c>
      <c r="N16" s="45">
        <f>+$S$9-M16</f>
        <v>346</v>
      </c>
      <c r="O16" s="15" t="s">
        <v>25</v>
      </c>
      <c r="P16" s="15" t="str">
        <f>(VLOOKUP((CONCATENATE($J16,$O16)),Hoja1!$D$3:$E$12,2,0))</f>
        <v>3 años</v>
      </c>
      <c r="Q16" s="15">
        <f t="shared" si="0"/>
        <v>1080</v>
      </c>
      <c r="R16" s="15" t="str">
        <f t="shared" si="1"/>
        <v>No Incluir</v>
      </c>
      <c r="S16" s="16" t="str">
        <f>+IF(K16="Si","Incluir en plan anual de auditoría",+IF($J16="Extremo","Incluir en plan anual de auditoría",+IF(L16="Si","Incluir en plan anual de auditoría",+IF(R16="Incluir","Incluir en plan anual de auditoría",+IF(R16="No Incluir","Incluir en auditoría posterior","Incluir en auditoría posterior")))))</f>
        <v>Incluir en plan anual de auditoría</v>
      </c>
      <c r="T16" s="6"/>
    </row>
    <row r="17" spans="2:20" ht="14.4" x14ac:dyDescent="0.25">
      <c r="B17" s="69">
        <v>6</v>
      </c>
      <c r="C17" s="44" t="str">
        <f>+'[1]Plan de mejoramiento'!$C$9</f>
        <v>Incumplimiento de las obligaciones pactadas</v>
      </c>
      <c r="D17" s="44" t="str">
        <f>+'[1]Plan de mejoramiento'!$B$9</f>
        <v>Contratacion Administrativa Ejecucion</v>
      </c>
      <c r="E17" s="51"/>
      <c r="F17" s="59">
        <v>1</v>
      </c>
      <c r="G17" s="59"/>
      <c r="H17" s="59"/>
      <c r="I17" s="8">
        <f t="shared" ref="I17:I28" si="2">SUM(E17:H17)</f>
        <v>1</v>
      </c>
      <c r="J17" s="8" t="str">
        <f>+[2]Base!$R$4</f>
        <v>Moderado</v>
      </c>
      <c r="K17" s="15" t="s">
        <v>34</v>
      </c>
      <c r="L17" s="15" t="s">
        <v>11</v>
      </c>
      <c r="M17" s="70">
        <v>43850</v>
      </c>
      <c r="N17" s="45">
        <f t="shared" ref="N17:N28" si="3">+$S$9-M17</f>
        <v>346</v>
      </c>
      <c r="O17" s="15" t="s">
        <v>25</v>
      </c>
      <c r="P17" s="15" t="str">
        <f>(VLOOKUP((CONCATENATE($J17,$O17)),Hoja1!$D$3:$E$12,2,0))</f>
        <v>3 años</v>
      </c>
      <c r="Q17" s="15">
        <f t="shared" si="0"/>
        <v>1080</v>
      </c>
      <c r="R17" s="15" t="str">
        <f t="shared" ref="R17:R18" si="4">+IF(N17&gt;Q17,"Incluir","No Incluir")</f>
        <v>No Incluir</v>
      </c>
      <c r="S17" s="16" t="str">
        <f t="shared" ref="S17:S18" si="5">+IF(K17="Si","Incluir en plan anual de auditoría",+IF($J17="Extremo","Incluir en plan anual de auditoría",+IF(L17="Si","Incluir en plan anual de auditoría",+IF(R17="Incluir","Incluir en plan anual de auditoría",+IF(R17="No Incluir","Incluir en auditoría posterior","Incluir en auditoría posterior")))))</f>
        <v>Incluir en plan anual de auditoría</v>
      </c>
      <c r="T17" s="6"/>
    </row>
    <row r="18" spans="2:20" ht="14.4" x14ac:dyDescent="0.25">
      <c r="B18" s="69">
        <v>7</v>
      </c>
      <c r="C18" s="44" t="str">
        <f>+'[1]Plan de mejoramiento'!$C$10</f>
        <v>Incumplimiento en la Presentación de Informes</v>
      </c>
      <c r="D18" s="44" t="str">
        <f>+'[1]Plan de mejoramiento'!$B$10</f>
        <v>Contratacion Administrativa Ejecucion</v>
      </c>
      <c r="E18" s="51"/>
      <c r="F18" s="59">
        <v>1</v>
      </c>
      <c r="G18" s="59"/>
      <c r="H18" s="59"/>
      <c r="I18" s="8">
        <f t="shared" si="2"/>
        <v>1</v>
      </c>
      <c r="J18" s="8" t="str">
        <f>+[2]Base!$R$4</f>
        <v>Moderado</v>
      </c>
      <c r="K18" s="15" t="s">
        <v>34</v>
      </c>
      <c r="L18" s="15" t="s">
        <v>11</v>
      </c>
      <c r="M18" s="70">
        <v>43850</v>
      </c>
      <c r="N18" s="45">
        <f t="shared" si="3"/>
        <v>346</v>
      </c>
      <c r="O18" s="15" t="s">
        <v>26</v>
      </c>
      <c r="P18" s="15" t="str">
        <f>(VLOOKUP((CONCATENATE($J18,$O18)),Hoja1!$D$3:$E$12,2,0))</f>
        <v>2 años</v>
      </c>
      <c r="Q18" s="15">
        <f t="shared" si="0"/>
        <v>720</v>
      </c>
      <c r="R18" s="15" t="str">
        <f t="shared" si="4"/>
        <v>No Incluir</v>
      </c>
      <c r="S18" s="16" t="str">
        <f t="shared" si="5"/>
        <v>Incluir en plan anual de auditoría</v>
      </c>
      <c r="T18" s="6"/>
    </row>
    <row r="19" spans="2:20" ht="72" x14ac:dyDescent="0.25">
      <c r="B19" s="69">
        <v>8</v>
      </c>
      <c r="C19" s="44" t="s">
        <v>168</v>
      </c>
      <c r="D19" s="66" t="s">
        <v>65</v>
      </c>
      <c r="E19" s="51"/>
      <c r="F19" s="51">
        <v>1</v>
      </c>
      <c r="G19" s="51"/>
      <c r="H19" s="51"/>
      <c r="I19" s="8">
        <f t="shared" si="2"/>
        <v>1</v>
      </c>
      <c r="J19" s="8" t="str">
        <f>+[2]Base!$R$4</f>
        <v>Moderado</v>
      </c>
      <c r="K19" s="15" t="s">
        <v>34</v>
      </c>
      <c r="L19" s="15" t="s">
        <v>34</v>
      </c>
      <c r="M19" s="70">
        <v>43616</v>
      </c>
      <c r="N19" s="45">
        <f t="shared" si="3"/>
        <v>580</v>
      </c>
      <c r="O19" s="15" t="s">
        <v>25</v>
      </c>
      <c r="P19" s="15" t="str">
        <f>(VLOOKUP((CONCATENATE($J19,$O19)),Hoja1!$D$3:$E$12,2,0))</f>
        <v>3 años</v>
      </c>
      <c r="Q19" s="15">
        <f t="shared" ref="Q19:Q28" si="6">+IF(P19="1 año",360,+IF(P19="2 años",(360*2),+IF(P19="3 años",(360*3),+IF(P19="4 años",(360*4),""))))</f>
        <v>1080</v>
      </c>
      <c r="R19" s="15" t="str">
        <f t="shared" ref="R19:R28" si="7">+IF(N19&gt;Q19,"Incluir","No Incluir")</f>
        <v>No Incluir</v>
      </c>
      <c r="S19" s="16" t="str">
        <f t="shared" ref="S19:S28" si="8">+IF(K19="Si","Incluir en plan anual de auditoría",+IF($J19="Extremo","Incluir en plan anual de auditoría",+IF(L19="Si","Incluir en plan anual de auditoría",+IF(R19="Incluir","Incluir en plan anual de auditoría",+IF(R19="No Incluir","Incluir en auditoría posterior","Incluir en auditoría posterior")))))</f>
        <v>Incluir en plan anual de auditoría</v>
      </c>
      <c r="T19" s="6"/>
    </row>
    <row r="20" spans="2:20" ht="39.6" x14ac:dyDescent="0.25">
      <c r="B20" s="69">
        <v>9</v>
      </c>
      <c r="C20" s="64" t="s">
        <v>169</v>
      </c>
      <c r="D20" s="63" t="s">
        <v>66</v>
      </c>
      <c r="E20" s="51"/>
      <c r="F20" s="51">
        <v>1</v>
      </c>
      <c r="G20" s="51"/>
      <c r="H20" s="51"/>
      <c r="I20" s="8">
        <f t="shared" si="2"/>
        <v>1</v>
      </c>
      <c r="J20" s="8" t="str">
        <f>+[2]Base!$R$4</f>
        <v>Moderado</v>
      </c>
      <c r="K20" s="15" t="s">
        <v>34</v>
      </c>
      <c r="L20" s="15" t="s">
        <v>11</v>
      </c>
      <c r="M20" s="70">
        <v>43799</v>
      </c>
      <c r="N20" s="45">
        <f t="shared" si="3"/>
        <v>397</v>
      </c>
      <c r="O20" s="15" t="s">
        <v>25</v>
      </c>
      <c r="P20" s="15" t="str">
        <f>(VLOOKUP((CONCATENATE($J20,$O20)),Hoja1!$D$3:$E$12,2,0))</f>
        <v>3 años</v>
      </c>
      <c r="Q20" s="15">
        <f t="shared" si="6"/>
        <v>1080</v>
      </c>
      <c r="R20" s="15" t="str">
        <f t="shared" si="7"/>
        <v>No Incluir</v>
      </c>
      <c r="S20" s="16" t="str">
        <f t="shared" si="8"/>
        <v>Incluir en plan anual de auditoría</v>
      </c>
      <c r="T20" s="6"/>
    </row>
    <row r="21" spans="2:20" ht="26.4" x14ac:dyDescent="0.25">
      <c r="B21" s="69">
        <v>10</v>
      </c>
      <c r="C21" s="65" t="s">
        <v>170</v>
      </c>
      <c r="D21" s="67" t="s">
        <v>66</v>
      </c>
      <c r="E21" s="51"/>
      <c r="F21" s="51"/>
      <c r="G21" s="51"/>
      <c r="H21" s="51">
        <v>1</v>
      </c>
      <c r="I21" s="8">
        <f t="shared" si="2"/>
        <v>1</v>
      </c>
      <c r="J21" s="8" t="str">
        <f>+[2]Base!$R$4</f>
        <v>Moderado</v>
      </c>
      <c r="K21" s="15" t="s">
        <v>34</v>
      </c>
      <c r="L21" s="15" t="s">
        <v>11</v>
      </c>
      <c r="M21" s="70">
        <v>43524</v>
      </c>
      <c r="N21" s="45">
        <f t="shared" si="3"/>
        <v>672</v>
      </c>
      <c r="O21" s="15" t="s">
        <v>25</v>
      </c>
      <c r="P21" s="15" t="str">
        <f>(VLOOKUP((CONCATENATE($J21,$O21)),Hoja1!$D$3:$E$12,2,0))</f>
        <v>3 años</v>
      </c>
      <c r="Q21" s="15">
        <f t="shared" si="6"/>
        <v>1080</v>
      </c>
      <c r="R21" s="15" t="str">
        <f t="shared" si="7"/>
        <v>No Incluir</v>
      </c>
      <c r="S21" s="16" t="str">
        <f t="shared" si="8"/>
        <v>Incluir en plan anual de auditoría</v>
      </c>
      <c r="T21" s="6"/>
    </row>
    <row r="22" spans="2:20" ht="66" x14ac:dyDescent="0.25">
      <c r="B22" s="69">
        <v>11</v>
      </c>
      <c r="C22" s="65" t="s">
        <v>171</v>
      </c>
      <c r="D22" s="66" t="s">
        <v>67</v>
      </c>
      <c r="E22" s="51"/>
      <c r="F22" s="51">
        <v>1</v>
      </c>
      <c r="G22" s="51"/>
      <c r="H22" s="51"/>
      <c r="I22" s="8">
        <f t="shared" si="2"/>
        <v>1</v>
      </c>
      <c r="J22" s="8" t="str">
        <f>+[2]Base!$R$4</f>
        <v>Moderado</v>
      </c>
      <c r="K22" s="15" t="s">
        <v>34</v>
      </c>
      <c r="L22" s="15" t="s">
        <v>11</v>
      </c>
      <c r="M22" s="70">
        <v>43555</v>
      </c>
      <c r="N22" s="45">
        <f t="shared" si="3"/>
        <v>641</v>
      </c>
      <c r="O22" s="15" t="s">
        <v>25</v>
      </c>
      <c r="P22" s="15" t="str">
        <f>(VLOOKUP((CONCATENATE($J22,$O22)),Hoja1!$D$3:$E$12,2,0))</f>
        <v>3 años</v>
      </c>
      <c r="Q22" s="15">
        <f t="shared" si="6"/>
        <v>1080</v>
      </c>
      <c r="R22" s="15" t="str">
        <f t="shared" si="7"/>
        <v>No Incluir</v>
      </c>
      <c r="S22" s="16" t="str">
        <f t="shared" si="8"/>
        <v>Incluir en plan anual de auditoría</v>
      </c>
      <c r="T22" s="6"/>
    </row>
    <row r="23" spans="2:20" ht="52.8" x14ac:dyDescent="0.25">
      <c r="B23" s="69">
        <v>12</v>
      </c>
      <c r="C23" s="64" t="s">
        <v>172</v>
      </c>
      <c r="D23" s="68" t="s">
        <v>180</v>
      </c>
      <c r="E23" s="44"/>
      <c r="F23" s="51"/>
      <c r="G23" s="51"/>
      <c r="H23" s="51">
        <v>1</v>
      </c>
      <c r="I23" s="8">
        <f t="shared" si="2"/>
        <v>1</v>
      </c>
      <c r="J23" s="8" t="str">
        <f>+[2]Base!$R$4</f>
        <v>Moderado</v>
      </c>
      <c r="K23" s="15" t="s">
        <v>34</v>
      </c>
      <c r="L23" s="15" t="s">
        <v>34</v>
      </c>
      <c r="M23" s="71">
        <v>43708</v>
      </c>
      <c r="N23" s="45">
        <f t="shared" si="3"/>
        <v>488</v>
      </c>
      <c r="O23" s="15" t="s">
        <v>25</v>
      </c>
      <c r="P23" s="15" t="str">
        <f>(VLOOKUP((CONCATENATE($J23,$O23)),Hoja1!$D$3:$E$12,2,0))</f>
        <v>3 años</v>
      </c>
      <c r="Q23" s="15">
        <f t="shared" si="6"/>
        <v>1080</v>
      </c>
      <c r="R23" s="15" t="str">
        <f t="shared" si="7"/>
        <v>No Incluir</v>
      </c>
      <c r="S23" s="16" t="str">
        <f t="shared" si="8"/>
        <v>Incluir en plan anual de auditoría</v>
      </c>
      <c r="T23" s="6"/>
    </row>
    <row r="24" spans="2:20" ht="26.4" x14ac:dyDescent="0.25">
      <c r="B24" s="69">
        <v>13</v>
      </c>
      <c r="C24" s="63" t="s">
        <v>177</v>
      </c>
      <c r="D24" s="63" t="s">
        <v>66</v>
      </c>
      <c r="E24" s="44"/>
      <c r="F24" s="51">
        <v>1</v>
      </c>
      <c r="G24" s="51"/>
      <c r="H24" s="51"/>
      <c r="I24" s="8">
        <f t="shared" si="2"/>
        <v>1</v>
      </c>
      <c r="J24" s="8" t="str">
        <f>+[2]Base!$R$4</f>
        <v>Moderado</v>
      </c>
      <c r="K24" s="15" t="s">
        <v>34</v>
      </c>
      <c r="L24" s="15" t="s">
        <v>11</v>
      </c>
      <c r="M24" s="71">
        <v>43768</v>
      </c>
      <c r="N24" s="45">
        <f t="shared" si="3"/>
        <v>428</v>
      </c>
      <c r="O24" s="15" t="s">
        <v>25</v>
      </c>
      <c r="P24" s="15" t="str">
        <f>(VLOOKUP((CONCATENATE($J24,$O24)),Hoja1!$D$3:$E$12,2,0))</f>
        <v>3 años</v>
      </c>
      <c r="Q24" s="15">
        <f t="shared" si="6"/>
        <v>1080</v>
      </c>
      <c r="R24" s="15" t="str">
        <f t="shared" si="7"/>
        <v>No Incluir</v>
      </c>
      <c r="S24" s="16" t="str">
        <f t="shared" si="8"/>
        <v>Incluir en plan anual de auditoría</v>
      </c>
      <c r="T24" s="6"/>
    </row>
    <row r="25" spans="2:20" ht="39.6" x14ac:dyDescent="0.25">
      <c r="B25" s="69">
        <v>14</v>
      </c>
      <c r="C25" s="64" t="s">
        <v>173</v>
      </c>
      <c r="D25" s="66" t="s">
        <v>67</v>
      </c>
      <c r="E25" s="44"/>
      <c r="F25" s="51">
        <v>1</v>
      </c>
      <c r="G25" s="51"/>
      <c r="H25" s="51"/>
      <c r="I25" s="8">
        <f t="shared" si="2"/>
        <v>1</v>
      </c>
      <c r="J25" s="8" t="str">
        <f>+[2]Base!$R$4</f>
        <v>Moderado</v>
      </c>
      <c r="K25" s="15" t="s">
        <v>34</v>
      </c>
      <c r="L25" s="15" t="s">
        <v>34</v>
      </c>
      <c r="M25" s="72">
        <v>43585</v>
      </c>
      <c r="N25" s="45">
        <f t="shared" si="3"/>
        <v>611</v>
      </c>
      <c r="O25" s="15" t="s">
        <v>25</v>
      </c>
      <c r="P25" s="15" t="str">
        <f>(VLOOKUP((CONCATENATE($J25,$O25)),Hoja1!$D$3:$E$12,2,0))</f>
        <v>3 años</v>
      </c>
      <c r="Q25" s="15">
        <f t="shared" si="6"/>
        <v>1080</v>
      </c>
      <c r="R25" s="15" t="str">
        <f t="shared" si="7"/>
        <v>No Incluir</v>
      </c>
      <c r="S25" s="16" t="str">
        <f t="shared" si="8"/>
        <v>Incluir en plan anual de auditoría</v>
      </c>
      <c r="T25" s="6"/>
    </row>
    <row r="26" spans="2:20" ht="26.4" x14ac:dyDescent="0.25">
      <c r="B26" s="69">
        <v>15</v>
      </c>
      <c r="C26" s="65" t="s">
        <v>174</v>
      </c>
      <c r="D26" s="66" t="s">
        <v>68</v>
      </c>
      <c r="E26" s="44"/>
      <c r="F26" s="51">
        <v>1</v>
      </c>
      <c r="G26" s="51"/>
      <c r="H26" s="51"/>
      <c r="I26" s="8">
        <f t="shared" si="2"/>
        <v>1</v>
      </c>
      <c r="J26" s="8" t="str">
        <f>+[2]Base!$R$4</f>
        <v>Moderado</v>
      </c>
      <c r="K26" s="15" t="s">
        <v>34</v>
      </c>
      <c r="L26" s="15" t="s">
        <v>34</v>
      </c>
      <c r="M26" s="72">
        <v>43646</v>
      </c>
      <c r="N26" s="45">
        <f t="shared" si="3"/>
        <v>550</v>
      </c>
      <c r="O26" s="15" t="s">
        <v>25</v>
      </c>
      <c r="P26" s="15" t="str">
        <f>(VLOOKUP((CONCATENATE($J26,$O26)),Hoja1!$D$3:$E$12,2,0))</f>
        <v>3 años</v>
      </c>
      <c r="Q26" s="15">
        <f t="shared" si="6"/>
        <v>1080</v>
      </c>
      <c r="R26" s="15" t="str">
        <f t="shared" si="7"/>
        <v>No Incluir</v>
      </c>
      <c r="S26" s="16" t="str">
        <f t="shared" si="8"/>
        <v>Incluir en plan anual de auditoría</v>
      </c>
      <c r="T26" s="6"/>
    </row>
    <row r="27" spans="2:20" ht="52.8" x14ac:dyDescent="0.25">
      <c r="B27" s="69">
        <v>16</v>
      </c>
      <c r="C27" s="65" t="s">
        <v>178</v>
      </c>
      <c r="D27" s="66" t="s">
        <v>69</v>
      </c>
      <c r="E27" s="44"/>
      <c r="F27" s="51">
        <v>1</v>
      </c>
      <c r="G27" s="51"/>
      <c r="H27" s="51"/>
      <c r="I27" s="8">
        <f t="shared" si="2"/>
        <v>1</v>
      </c>
      <c r="J27" s="8" t="str">
        <f>+[2]Base!$R$4</f>
        <v>Moderado</v>
      </c>
      <c r="K27" s="15" t="s">
        <v>34</v>
      </c>
      <c r="L27" s="15" t="s">
        <v>11</v>
      </c>
      <c r="M27" s="72">
        <v>43677</v>
      </c>
      <c r="N27" s="45">
        <f t="shared" si="3"/>
        <v>519</v>
      </c>
      <c r="O27" s="15" t="s">
        <v>25</v>
      </c>
      <c r="P27" s="15" t="str">
        <f>(VLOOKUP((CONCATENATE($J27,$O27)),Hoja1!$D$3:$E$12,2,0))</f>
        <v>3 años</v>
      </c>
      <c r="Q27" s="15">
        <f t="shared" si="6"/>
        <v>1080</v>
      </c>
      <c r="R27" s="15" t="str">
        <f t="shared" si="7"/>
        <v>No Incluir</v>
      </c>
      <c r="S27" s="16" t="str">
        <f t="shared" si="8"/>
        <v>Incluir en plan anual de auditoría</v>
      </c>
      <c r="T27" s="6"/>
    </row>
    <row r="28" spans="2:20" ht="39.6" x14ac:dyDescent="0.25">
      <c r="B28" s="69">
        <v>17</v>
      </c>
      <c r="C28" s="64" t="s">
        <v>175</v>
      </c>
      <c r="D28" s="66" t="s">
        <v>70</v>
      </c>
      <c r="E28" s="44"/>
      <c r="F28" s="51">
        <v>1</v>
      </c>
      <c r="G28" s="51"/>
      <c r="H28" s="51"/>
      <c r="I28" s="8">
        <f t="shared" si="2"/>
        <v>1</v>
      </c>
      <c r="J28" s="8" t="str">
        <f>+[2]Base!$R$4</f>
        <v>Moderado</v>
      </c>
      <c r="K28" s="15" t="s">
        <v>34</v>
      </c>
      <c r="L28" s="15" t="s">
        <v>34</v>
      </c>
      <c r="M28" s="72">
        <v>43738</v>
      </c>
      <c r="N28" s="45">
        <f t="shared" si="3"/>
        <v>458</v>
      </c>
      <c r="O28" s="15" t="s">
        <v>25</v>
      </c>
      <c r="P28" s="15" t="str">
        <f>(VLOOKUP((CONCATENATE($J28,$O28)),Hoja1!$D$3:$E$12,2,0))</f>
        <v>3 años</v>
      </c>
      <c r="Q28" s="15">
        <f t="shared" si="6"/>
        <v>1080</v>
      </c>
      <c r="R28" s="15" t="str">
        <f t="shared" si="7"/>
        <v>No Incluir</v>
      </c>
      <c r="S28" s="16" t="str">
        <f t="shared" si="8"/>
        <v>Incluir en plan anual de auditoría</v>
      </c>
      <c r="T28" s="6"/>
    </row>
    <row r="29" spans="2:20" s="11" customFormat="1" ht="13.8" thickBot="1" x14ac:dyDescent="0.3">
      <c r="B29" s="9"/>
      <c r="C29" s="13"/>
      <c r="D29" s="13"/>
      <c r="E29" s="12"/>
      <c r="F29" s="12"/>
      <c r="G29" s="12"/>
      <c r="H29" s="12"/>
      <c r="I29" s="12"/>
      <c r="J29" s="12"/>
      <c r="K29" s="12"/>
      <c r="L29" s="12"/>
      <c r="M29" s="12"/>
      <c r="N29" s="12"/>
      <c r="O29" s="12"/>
      <c r="P29" s="12"/>
      <c r="Q29" s="12"/>
      <c r="R29" s="12"/>
      <c r="S29" s="12"/>
      <c r="T29" s="10"/>
    </row>
    <row r="30" spans="2:20" s="11" customFormat="1" x14ac:dyDescent="0.25">
      <c r="C30" s="14"/>
      <c r="D30" s="14"/>
    </row>
    <row r="31" spans="2:20" s="11" customFormat="1" x14ac:dyDescent="0.25">
      <c r="B31" s="41" t="s">
        <v>47</v>
      </c>
      <c r="C31" s="14"/>
      <c r="D31" s="14"/>
    </row>
    <row r="32" spans="2:20" s="11" customFormat="1" x14ac:dyDescent="0.25">
      <c r="C32" s="14"/>
      <c r="D32" s="14"/>
    </row>
    <row r="33" spans="3:4" s="11" customFormat="1" x14ac:dyDescent="0.25">
      <c r="C33" s="14"/>
      <c r="D33" s="14"/>
    </row>
    <row r="34" spans="3:4" s="11" customFormat="1" x14ac:dyDescent="0.25">
      <c r="C34" s="14"/>
      <c r="D34" s="14"/>
    </row>
    <row r="35" spans="3:4" s="11" customFormat="1" x14ac:dyDescent="0.25">
      <c r="C35" s="14"/>
      <c r="D35" s="14"/>
    </row>
    <row r="36" spans="3:4" s="11" customFormat="1" x14ac:dyDescent="0.25">
      <c r="C36" s="14"/>
      <c r="D36" s="14"/>
    </row>
    <row r="37" spans="3:4" s="11" customFormat="1" x14ac:dyDescent="0.25">
      <c r="C37" s="14"/>
      <c r="D37" s="14"/>
    </row>
    <row r="38" spans="3:4" s="11" customFormat="1" x14ac:dyDescent="0.25">
      <c r="C38" s="14"/>
      <c r="D38" s="14"/>
    </row>
    <row r="39" spans="3:4" s="11" customFormat="1" x14ac:dyDescent="0.25">
      <c r="C39" s="14"/>
      <c r="D39" s="14"/>
    </row>
    <row r="40" spans="3:4" s="11" customFormat="1" x14ac:dyDescent="0.25">
      <c r="C40" s="14"/>
      <c r="D40" s="14"/>
    </row>
    <row r="41" spans="3:4" s="11" customFormat="1" x14ac:dyDescent="0.25">
      <c r="C41" s="14"/>
      <c r="D41" s="14"/>
    </row>
    <row r="42" spans="3:4" s="11" customFormat="1" x14ac:dyDescent="0.25">
      <c r="C42" s="14"/>
      <c r="D42" s="14"/>
    </row>
    <row r="43" spans="3:4" s="11" customFormat="1" x14ac:dyDescent="0.25">
      <c r="C43" s="14"/>
      <c r="D43" s="14"/>
    </row>
    <row r="44" spans="3:4" s="11" customFormat="1" x14ac:dyDescent="0.25">
      <c r="C44" s="14"/>
      <c r="D44" s="14"/>
    </row>
    <row r="45" spans="3:4" s="11" customFormat="1" x14ac:dyDescent="0.25">
      <c r="C45" s="14"/>
      <c r="D45" s="14"/>
    </row>
    <row r="46" spans="3:4" s="11" customFormat="1" x14ac:dyDescent="0.25">
      <c r="C46" s="14"/>
      <c r="D46" s="14"/>
    </row>
    <row r="47" spans="3:4" s="11" customFormat="1" x14ac:dyDescent="0.25">
      <c r="C47" s="14"/>
      <c r="D47" s="14"/>
    </row>
    <row r="48" spans="3:4" s="11" customFormat="1" x14ac:dyDescent="0.25">
      <c r="C48" s="14"/>
      <c r="D48" s="14"/>
    </row>
    <row r="49" spans="3:4" s="11" customFormat="1" x14ac:dyDescent="0.25">
      <c r="C49" s="14"/>
      <c r="D49" s="14"/>
    </row>
    <row r="50" spans="3:4" s="11" customFormat="1" x14ac:dyDescent="0.25">
      <c r="C50" s="14"/>
      <c r="D50" s="14"/>
    </row>
    <row r="51" spans="3:4" s="11" customFormat="1" x14ac:dyDescent="0.25">
      <c r="C51" s="14"/>
      <c r="D51" s="14"/>
    </row>
    <row r="52" spans="3:4" s="11" customFormat="1" x14ac:dyDescent="0.25">
      <c r="C52" s="14"/>
      <c r="D52" s="14"/>
    </row>
    <row r="53" spans="3:4" s="11" customFormat="1" x14ac:dyDescent="0.25">
      <c r="C53" s="14"/>
      <c r="D53" s="14"/>
    </row>
    <row r="54" spans="3:4" s="11" customFormat="1" x14ac:dyDescent="0.25">
      <c r="C54" s="14"/>
      <c r="D54" s="14"/>
    </row>
    <row r="55" spans="3:4" s="11" customFormat="1" x14ac:dyDescent="0.25">
      <c r="C55" s="14"/>
      <c r="D55" s="14"/>
    </row>
    <row r="56" spans="3:4" s="11" customFormat="1" x14ac:dyDescent="0.25">
      <c r="C56" s="14"/>
      <c r="D56" s="14"/>
    </row>
    <row r="57" spans="3:4" s="11" customFormat="1" x14ac:dyDescent="0.25">
      <c r="C57" s="14"/>
      <c r="D57" s="14"/>
    </row>
    <row r="58" spans="3:4" s="11" customFormat="1" x14ac:dyDescent="0.25">
      <c r="C58" s="14"/>
      <c r="D58" s="14"/>
    </row>
    <row r="59" spans="3:4" s="11" customFormat="1" x14ac:dyDescent="0.25">
      <c r="C59" s="14"/>
      <c r="D59" s="14"/>
    </row>
    <row r="60" spans="3:4" s="11" customFormat="1" x14ac:dyDescent="0.25">
      <c r="C60" s="14"/>
      <c r="D60" s="14"/>
    </row>
    <row r="61" spans="3:4" s="11" customFormat="1" x14ac:dyDescent="0.25">
      <c r="C61" s="14"/>
      <c r="D61" s="14"/>
    </row>
    <row r="62" spans="3:4" s="11" customFormat="1" x14ac:dyDescent="0.25">
      <c r="C62" s="14"/>
      <c r="D62" s="14"/>
    </row>
    <row r="63" spans="3:4" s="11" customFormat="1" x14ac:dyDescent="0.25">
      <c r="C63" s="14"/>
      <c r="D63" s="14"/>
    </row>
    <row r="64" spans="3:4" s="11" customFormat="1" x14ac:dyDescent="0.25">
      <c r="C64" s="14"/>
      <c r="D64" s="14"/>
    </row>
    <row r="65" spans="3:4" s="11" customFormat="1" x14ac:dyDescent="0.25">
      <c r="C65" s="14"/>
      <c r="D65" s="14"/>
    </row>
    <row r="66" spans="3:4" s="11" customFormat="1" x14ac:dyDescent="0.25">
      <c r="C66" s="14"/>
      <c r="D66" s="14"/>
    </row>
    <row r="67" spans="3:4" s="11" customFormat="1" x14ac:dyDescent="0.25">
      <c r="C67" s="14"/>
      <c r="D67" s="14"/>
    </row>
    <row r="68" spans="3:4" s="11" customFormat="1" x14ac:dyDescent="0.25">
      <c r="C68" s="14"/>
      <c r="D68" s="14"/>
    </row>
    <row r="69" spans="3:4" s="11" customFormat="1" x14ac:dyDescent="0.25">
      <c r="C69" s="14"/>
      <c r="D69" s="14"/>
    </row>
    <row r="70" spans="3:4" s="11" customFormat="1" x14ac:dyDescent="0.25">
      <c r="C70" s="14"/>
      <c r="D70" s="14"/>
    </row>
    <row r="71" spans="3:4" s="11" customFormat="1" x14ac:dyDescent="0.25">
      <c r="C71" s="14"/>
      <c r="D71" s="14"/>
    </row>
    <row r="72" spans="3:4" s="11" customFormat="1" x14ac:dyDescent="0.25">
      <c r="C72" s="14"/>
      <c r="D72" s="14"/>
    </row>
    <row r="73" spans="3:4" s="11" customFormat="1" x14ac:dyDescent="0.25">
      <c r="C73" s="14"/>
      <c r="D73" s="14"/>
    </row>
    <row r="74" spans="3:4" s="11" customFormat="1" x14ac:dyDescent="0.25">
      <c r="C74" s="14"/>
      <c r="D74" s="14"/>
    </row>
    <row r="75" spans="3:4" s="11" customFormat="1" x14ac:dyDescent="0.25">
      <c r="C75" s="14"/>
      <c r="D75" s="14"/>
    </row>
    <row r="76" spans="3:4" s="11" customFormat="1" x14ac:dyDescent="0.25">
      <c r="C76" s="14"/>
      <c r="D76" s="14"/>
    </row>
    <row r="77" spans="3:4" s="11" customFormat="1" x14ac:dyDescent="0.25">
      <c r="C77" s="14"/>
      <c r="D77" s="14"/>
    </row>
    <row r="78" spans="3:4" s="11" customFormat="1" x14ac:dyDescent="0.25">
      <c r="C78" s="14"/>
      <c r="D78" s="14"/>
    </row>
    <row r="79" spans="3:4" s="11" customFormat="1" x14ac:dyDescent="0.25">
      <c r="C79" s="14"/>
      <c r="D79" s="14"/>
    </row>
    <row r="80" spans="3:4" s="11" customFormat="1" x14ac:dyDescent="0.25">
      <c r="C80" s="14"/>
      <c r="D80" s="14"/>
    </row>
    <row r="81" spans="3:4" s="11" customFormat="1" x14ac:dyDescent="0.25">
      <c r="C81" s="14"/>
      <c r="D81" s="14"/>
    </row>
    <row r="82" spans="3:4" s="11" customFormat="1" x14ac:dyDescent="0.25">
      <c r="C82" s="14"/>
      <c r="D82" s="14"/>
    </row>
    <row r="83" spans="3:4" s="11" customFormat="1" x14ac:dyDescent="0.25">
      <c r="C83" s="14"/>
      <c r="D83" s="14"/>
    </row>
    <row r="84" spans="3:4" s="11" customFormat="1" x14ac:dyDescent="0.25">
      <c r="C84" s="14"/>
      <c r="D84" s="14"/>
    </row>
    <row r="85" spans="3:4" s="11" customFormat="1" x14ac:dyDescent="0.25">
      <c r="C85" s="14"/>
      <c r="D85" s="14"/>
    </row>
    <row r="86" spans="3:4" s="11" customFormat="1" x14ac:dyDescent="0.25">
      <c r="C86" s="14"/>
      <c r="D86" s="14"/>
    </row>
    <row r="87" spans="3:4" s="11" customFormat="1" x14ac:dyDescent="0.25">
      <c r="C87" s="14"/>
      <c r="D87" s="14"/>
    </row>
    <row r="88" spans="3:4" s="11" customFormat="1" x14ac:dyDescent="0.25">
      <c r="C88" s="14"/>
      <c r="D88" s="14"/>
    </row>
    <row r="89" spans="3:4" s="11" customFormat="1" x14ac:dyDescent="0.25">
      <c r="C89" s="14"/>
      <c r="D89" s="14"/>
    </row>
    <row r="90" spans="3:4" s="11" customFormat="1" x14ac:dyDescent="0.25">
      <c r="C90" s="14"/>
      <c r="D90" s="14"/>
    </row>
    <row r="91" spans="3:4" s="11" customFormat="1" x14ac:dyDescent="0.25">
      <c r="C91" s="14"/>
      <c r="D91" s="14"/>
    </row>
    <row r="92" spans="3:4" s="11" customFormat="1" x14ac:dyDescent="0.25">
      <c r="C92" s="14"/>
      <c r="D92" s="14"/>
    </row>
    <row r="93" spans="3:4" s="11" customFormat="1" x14ac:dyDescent="0.25">
      <c r="C93" s="14"/>
      <c r="D93" s="14"/>
    </row>
    <row r="94" spans="3:4" s="11" customFormat="1" x14ac:dyDescent="0.25">
      <c r="C94" s="14"/>
      <c r="D94" s="14"/>
    </row>
    <row r="95" spans="3:4" s="11" customFormat="1" x14ac:dyDescent="0.25">
      <c r="C95" s="14"/>
      <c r="D95" s="14"/>
    </row>
    <row r="96" spans="3:4" s="11" customFormat="1" x14ac:dyDescent="0.25">
      <c r="C96" s="14"/>
      <c r="D96" s="14"/>
    </row>
    <row r="97" spans="3:4" s="11" customFormat="1" x14ac:dyDescent="0.25">
      <c r="C97" s="14"/>
      <c r="D97" s="14"/>
    </row>
    <row r="98" spans="3:4" s="11" customFormat="1" x14ac:dyDescent="0.25">
      <c r="C98" s="14"/>
      <c r="D98" s="14"/>
    </row>
    <row r="99" spans="3:4" s="11" customFormat="1" x14ac:dyDescent="0.25">
      <c r="C99" s="14"/>
      <c r="D99" s="14"/>
    </row>
    <row r="100" spans="3:4" s="11" customFormat="1" x14ac:dyDescent="0.25">
      <c r="C100" s="14"/>
      <c r="D100" s="14"/>
    </row>
    <row r="101" spans="3:4" s="11" customFormat="1" x14ac:dyDescent="0.25">
      <c r="C101" s="14"/>
      <c r="D101" s="14"/>
    </row>
    <row r="102" spans="3:4" s="11" customFormat="1" x14ac:dyDescent="0.25">
      <c r="C102" s="14"/>
      <c r="D102" s="14"/>
    </row>
    <row r="103" spans="3:4" s="11" customFormat="1" x14ac:dyDescent="0.25">
      <c r="C103" s="14"/>
      <c r="D103" s="14"/>
    </row>
    <row r="104" spans="3:4" s="11" customFormat="1" x14ac:dyDescent="0.25">
      <c r="C104" s="14"/>
      <c r="D104" s="14"/>
    </row>
    <row r="105" spans="3:4" s="11" customFormat="1" x14ac:dyDescent="0.25">
      <c r="C105" s="14"/>
      <c r="D105" s="14"/>
    </row>
    <row r="106" spans="3:4" s="11" customFormat="1" x14ac:dyDescent="0.25">
      <c r="C106" s="14"/>
      <c r="D106" s="14"/>
    </row>
    <row r="107" spans="3:4" s="11" customFormat="1" x14ac:dyDescent="0.25">
      <c r="C107" s="14"/>
      <c r="D107" s="14"/>
    </row>
    <row r="108" spans="3:4" s="11" customFormat="1" x14ac:dyDescent="0.25">
      <c r="C108" s="14"/>
      <c r="D108" s="14"/>
    </row>
    <row r="109" spans="3:4" s="11" customFormat="1" x14ac:dyDescent="0.25">
      <c r="C109" s="14"/>
      <c r="D109" s="14"/>
    </row>
    <row r="110" spans="3:4" s="11" customFormat="1" x14ac:dyDescent="0.25">
      <c r="C110" s="14"/>
      <c r="D110" s="14"/>
    </row>
    <row r="111" spans="3:4" s="11" customFormat="1" x14ac:dyDescent="0.25">
      <c r="C111" s="14"/>
      <c r="D111" s="14"/>
    </row>
    <row r="112" spans="3:4" s="11" customFormat="1" x14ac:dyDescent="0.25">
      <c r="C112" s="14"/>
      <c r="D112" s="14"/>
    </row>
    <row r="113" spans="3:4" s="11" customFormat="1" x14ac:dyDescent="0.25">
      <c r="C113" s="14"/>
      <c r="D113" s="14"/>
    </row>
    <row r="114" spans="3:4" s="11" customFormat="1" x14ac:dyDescent="0.25">
      <c r="C114" s="14"/>
      <c r="D114" s="14"/>
    </row>
    <row r="115" spans="3:4" s="11" customFormat="1" x14ac:dyDescent="0.25">
      <c r="C115" s="14"/>
      <c r="D115" s="14"/>
    </row>
    <row r="116" spans="3:4" s="11" customFormat="1" x14ac:dyDescent="0.25">
      <c r="C116" s="14"/>
      <c r="D116" s="14"/>
    </row>
    <row r="117" spans="3:4" s="11" customFormat="1" x14ac:dyDescent="0.25">
      <c r="C117" s="14"/>
      <c r="D117" s="14"/>
    </row>
    <row r="118" spans="3:4" s="11" customFormat="1" x14ac:dyDescent="0.25">
      <c r="C118" s="14"/>
      <c r="D118" s="14"/>
    </row>
    <row r="119" spans="3:4" s="11" customFormat="1" x14ac:dyDescent="0.25">
      <c r="C119" s="14"/>
      <c r="D119" s="14"/>
    </row>
    <row r="120" spans="3:4" s="11" customFormat="1" x14ac:dyDescent="0.25">
      <c r="C120" s="14"/>
      <c r="D120" s="14"/>
    </row>
    <row r="121" spans="3:4" s="11" customFormat="1" x14ac:dyDescent="0.25">
      <c r="C121" s="14"/>
      <c r="D121" s="14"/>
    </row>
    <row r="122" spans="3:4" s="11" customFormat="1" x14ac:dyDescent="0.25">
      <c r="C122" s="14"/>
      <c r="D122" s="14"/>
    </row>
    <row r="123" spans="3:4" s="11" customFormat="1" x14ac:dyDescent="0.25">
      <c r="C123" s="14"/>
      <c r="D123" s="14"/>
    </row>
    <row r="124" spans="3:4" s="11" customFormat="1" x14ac:dyDescent="0.25">
      <c r="C124" s="14"/>
      <c r="D124" s="14"/>
    </row>
    <row r="125" spans="3:4" s="11" customFormat="1" x14ac:dyDescent="0.25">
      <c r="C125" s="14"/>
      <c r="D125" s="14"/>
    </row>
    <row r="126" spans="3:4" s="11" customFormat="1" x14ac:dyDescent="0.25">
      <c r="C126" s="14"/>
      <c r="D126" s="14"/>
    </row>
    <row r="127" spans="3:4" s="11" customFormat="1" x14ac:dyDescent="0.25">
      <c r="C127" s="14"/>
      <c r="D127" s="14"/>
    </row>
    <row r="128" spans="3:4" s="11" customFormat="1" x14ac:dyDescent="0.25">
      <c r="C128" s="14"/>
      <c r="D128" s="14"/>
    </row>
    <row r="129" spans="3:4" s="11" customFormat="1" x14ac:dyDescent="0.25">
      <c r="C129" s="14"/>
      <c r="D129" s="14"/>
    </row>
    <row r="130" spans="3:4" s="11" customFormat="1" x14ac:dyDescent="0.25">
      <c r="C130" s="14"/>
      <c r="D130" s="14"/>
    </row>
    <row r="131" spans="3:4" s="11" customFormat="1" x14ac:dyDescent="0.25">
      <c r="C131" s="14"/>
      <c r="D131" s="14"/>
    </row>
    <row r="132" spans="3:4" s="11" customFormat="1" x14ac:dyDescent="0.25">
      <c r="C132" s="14"/>
      <c r="D132" s="14"/>
    </row>
    <row r="133" spans="3:4" s="11" customFormat="1" x14ac:dyDescent="0.25">
      <c r="C133" s="14"/>
      <c r="D133" s="14"/>
    </row>
    <row r="134" spans="3:4" s="11" customFormat="1" x14ac:dyDescent="0.25">
      <c r="C134" s="14"/>
      <c r="D134" s="14"/>
    </row>
    <row r="135" spans="3:4" s="11" customFormat="1" x14ac:dyDescent="0.25">
      <c r="C135" s="14"/>
      <c r="D135" s="14"/>
    </row>
    <row r="136" spans="3:4" s="11" customFormat="1" x14ac:dyDescent="0.25">
      <c r="C136" s="14"/>
      <c r="D136" s="14"/>
    </row>
    <row r="137" spans="3:4" s="11" customFormat="1" x14ac:dyDescent="0.25">
      <c r="C137" s="14"/>
      <c r="D137" s="14"/>
    </row>
    <row r="138" spans="3:4" s="11" customFormat="1" x14ac:dyDescent="0.25">
      <c r="C138" s="14"/>
      <c r="D138" s="14"/>
    </row>
    <row r="139" spans="3:4" s="11" customFormat="1" x14ac:dyDescent="0.25">
      <c r="C139" s="14"/>
      <c r="D139" s="14"/>
    </row>
    <row r="140" spans="3:4" s="11" customFormat="1" x14ac:dyDescent="0.25">
      <c r="C140" s="14"/>
      <c r="D140" s="14"/>
    </row>
    <row r="141" spans="3:4" s="11" customFormat="1" x14ac:dyDescent="0.25">
      <c r="C141" s="14"/>
      <c r="D141" s="14"/>
    </row>
    <row r="142" spans="3:4" s="11" customFormat="1" x14ac:dyDescent="0.25">
      <c r="C142" s="14"/>
      <c r="D142" s="14"/>
    </row>
    <row r="143" spans="3:4" s="11" customFormat="1" x14ac:dyDescent="0.25">
      <c r="C143" s="14"/>
      <c r="D143" s="14"/>
    </row>
    <row r="144" spans="3:4" s="11" customFormat="1" x14ac:dyDescent="0.25">
      <c r="C144" s="14"/>
      <c r="D144" s="14"/>
    </row>
    <row r="145" spans="3:4" s="11" customFormat="1" x14ac:dyDescent="0.25">
      <c r="C145" s="14"/>
      <c r="D145" s="14"/>
    </row>
    <row r="146" spans="3:4" s="11" customFormat="1" x14ac:dyDescent="0.25">
      <c r="C146" s="14"/>
      <c r="D146" s="14"/>
    </row>
    <row r="147" spans="3:4" s="11" customFormat="1" x14ac:dyDescent="0.25">
      <c r="C147" s="14"/>
      <c r="D147" s="14"/>
    </row>
    <row r="148" spans="3:4" s="11" customFormat="1" x14ac:dyDescent="0.25">
      <c r="C148" s="14"/>
      <c r="D148" s="14"/>
    </row>
    <row r="149" spans="3:4" s="11" customFormat="1" x14ac:dyDescent="0.25">
      <c r="C149" s="14"/>
      <c r="D149" s="14"/>
    </row>
    <row r="150" spans="3:4" s="11" customFormat="1" x14ac:dyDescent="0.25">
      <c r="C150" s="14"/>
      <c r="D150" s="14"/>
    </row>
    <row r="151" spans="3:4" s="11" customFormat="1" x14ac:dyDescent="0.25">
      <c r="C151" s="14"/>
      <c r="D151" s="14"/>
    </row>
    <row r="152" spans="3:4" s="11" customFormat="1" x14ac:dyDescent="0.25">
      <c r="C152" s="14"/>
      <c r="D152" s="14"/>
    </row>
    <row r="153" spans="3:4" s="11" customFormat="1" x14ac:dyDescent="0.25">
      <c r="C153" s="14"/>
      <c r="D153" s="14"/>
    </row>
    <row r="154" spans="3:4" s="11" customFormat="1" x14ac:dyDescent="0.25">
      <c r="C154" s="14"/>
      <c r="D154" s="14"/>
    </row>
    <row r="155" spans="3:4" s="11" customFormat="1" x14ac:dyDescent="0.25">
      <c r="C155" s="14"/>
      <c r="D155" s="14"/>
    </row>
    <row r="156" spans="3:4" s="11" customFormat="1" x14ac:dyDescent="0.25">
      <c r="C156" s="14"/>
      <c r="D156" s="14"/>
    </row>
    <row r="157" spans="3:4" s="11" customFormat="1" x14ac:dyDescent="0.25">
      <c r="C157" s="14"/>
      <c r="D157" s="14"/>
    </row>
    <row r="158" spans="3:4" s="11" customFormat="1" x14ac:dyDescent="0.25">
      <c r="C158" s="14"/>
      <c r="D158" s="14"/>
    </row>
    <row r="159" spans="3:4" s="11" customFormat="1" x14ac:dyDescent="0.25">
      <c r="C159" s="14"/>
      <c r="D159" s="14"/>
    </row>
    <row r="160" spans="3:4" s="11" customFormat="1" x14ac:dyDescent="0.25">
      <c r="C160" s="14"/>
      <c r="D160" s="14"/>
    </row>
    <row r="161" spans="3:4" s="11" customFormat="1" x14ac:dyDescent="0.25">
      <c r="C161" s="14"/>
      <c r="D161" s="14"/>
    </row>
    <row r="162" spans="3:4" s="11" customFormat="1" x14ac:dyDescent="0.25">
      <c r="C162" s="14"/>
      <c r="D162" s="14"/>
    </row>
    <row r="163" spans="3:4" s="11" customFormat="1" x14ac:dyDescent="0.25">
      <c r="C163" s="14"/>
      <c r="D163" s="14"/>
    </row>
    <row r="164" spans="3:4" s="11" customFormat="1" x14ac:dyDescent="0.25">
      <c r="C164" s="14"/>
      <c r="D164" s="14"/>
    </row>
    <row r="165" spans="3:4" s="11" customFormat="1" x14ac:dyDescent="0.25">
      <c r="C165" s="14"/>
      <c r="D165" s="14"/>
    </row>
    <row r="166" spans="3:4" s="11" customFormat="1" x14ac:dyDescent="0.25">
      <c r="C166" s="14"/>
      <c r="D166" s="14"/>
    </row>
    <row r="167" spans="3:4" s="11" customFormat="1" x14ac:dyDescent="0.25">
      <c r="C167" s="14"/>
      <c r="D167" s="14"/>
    </row>
    <row r="168" spans="3:4" s="11" customFormat="1" x14ac:dyDescent="0.25">
      <c r="C168" s="14"/>
      <c r="D168" s="14"/>
    </row>
  </sheetData>
  <mergeCells count="18">
    <mergeCell ref="O9:P9"/>
    <mergeCell ref="C2:T3"/>
    <mergeCell ref="C4:T5"/>
    <mergeCell ref="B6:C6"/>
    <mergeCell ref="E6:H6"/>
    <mergeCell ref="P6:T6"/>
    <mergeCell ref="I6:O6"/>
    <mergeCell ref="P10:P11"/>
    <mergeCell ref="S10:S11"/>
    <mergeCell ref="E10:I10"/>
    <mergeCell ref="J10:J11"/>
    <mergeCell ref="K10:K11"/>
    <mergeCell ref="L10:L11"/>
    <mergeCell ref="M10:M11"/>
    <mergeCell ref="O10:O11"/>
    <mergeCell ref="N10:N11"/>
    <mergeCell ref="Q10:Q11"/>
    <mergeCell ref="R10:R11"/>
  </mergeCells>
  <conditionalFormatting sqref="S12:S28">
    <cfRule type="containsText" dxfId="7" priority="9" operator="containsText" text="Incluir en plan anual de auditoría">
      <formula>NOT(ISERROR(SEARCH("Incluir en plan anual de auditoría",S12)))</formula>
    </cfRule>
    <cfRule type="cellIs" dxfId="6" priority="11" operator="equal">
      <formula>"Auditoría en 2014"</formula>
    </cfRule>
  </conditionalFormatting>
  <conditionalFormatting sqref="S12:S28">
    <cfRule type="cellIs" dxfId="5" priority="10" operator="equal">
      <formula>"Auditoría en 2012"</formula>
    </cfRule>
  </conditionalFormatting>
  <conditionalFormatting sqref="J12:J28">
    <cfRule type="containsText" dxfId="4" priority="6" operator="containsText" text="Leve">
      <formula>NOT(ISERROR(SEARCH("Leve",J12)))</formula>
    </cfRule>
  </conditionalFormatting>
  <conditionalFormatting sqref="J12:J28">
    <cfRule type="containsText" dxfId="3" priority="4" operator="containsText" text="Media">
      <formula>NOT(ISERROR(SEARCH("Media",J12)))</formula>
    </cfRule>
  </conditionalFormatting>
  <conditionalFormatting sqref="J12:J28">
    <cfRule type="containsText" dxfId="2" priority="3" operator="containsText" text="Alta">
      <formula>NOT(ISERROR(SEARCH("Alta",J12)))</formula>
    </cfRule>
  </conditionalFormatting>
  <conditionalFormatting sqref="J12:J28">
    <cfRule type="containsText" dxfId="1" priority="2" operator="containsText" text="Baja">
      <formula>NOT(ISERROR(SEARCH("Baja",J12)))</formula>
    </cfRule>
  </conditionalFormatting>
  <conditionalFormatting sqref="J12:J28">
    <cfRule type="cellIs" dxfId="0" priority="1" operator="between">
      <formula>6</formula>
      <formula>8</formula>
    </cfRule>
  </conditionalFormatting>
  <dataValidations disablePrompts="1" count="2">
    <dataValidation type="list" allowBlank="1" showInputMessage="1" showErrorMessage="1" sqref="K12:L28">
      <formula1>"Si,No"</formula1>
    </dataValidation>
    <dataValidation type="list" allowBlank="1" showInputMessage="1" showErrorMessage="1" sqref="O12:O28">
      <formula1>"Adecuado,Inadecuado"</formula1>
    </dataValidation>
  </dataValidations>
  <hyperlinks>
    <hyperlink ref="C11" r:id="rId1"/>
    <hyperlink ref="D11" r:id="rId2"/>
  </hyperlinks>
  <printOptions verticalCentered="1"/>
  <pageMargins left="0.70866141732283472" right="0.70866141732283472" top="0.74803149606299213" bottom="0.74803149606299213" header="0.31496062992125984" footer="0.31496062992125984"/>
  <pageSetup paperSize="5" scale="85" orientation="landscape" r:id="rId3"/>
  <legacyDrawing r:id="rId4"/>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9"/>
  <sheetViews>
    <sheetView zoomScale="125" zoomScaleNormal="125" zoomScalePageLayoutView="125" workbookViewId="0">
      <selection activeCell="C23" sqref="C23"/>
    </sheetView>
  </sheetViews>
  <sheetFormatPr baseColWidth="10" defaultColWidth="11.44140625" defaultRowHeight="14.4" x14ac:dyDescent="0.3"/>
  <cols>
    <col min="1" max="1" width="3.44140625" style="25" customWidth="1"/>
    <col min="2" max="2" width="29.33203125" style="25" customWidth="1"/>
    <col min="3" max="4" width="31.109375" style="25" customWidth="1"/>
    <col min="5" max="5" width="17" style="25" customWidth="1"/>
    <col min="6" max="6" width="13.6640625" style="25" customWidth="1"/>
    <col min="7" max="238" width="11.44140625" style="25"/>
    <col min="239" max="239" width="14.44140625" style="25" customWidth="1"/>
    <col min="240" max="240" width="38" style="25" customWidth="1"/>
    <col min="241" max="241" width="31.44140625" style="25" customWidth="1"/>
    <col min="242" max="242" width="21.44140625" style="25" customWidth="1"/>
    <col min="243" max="243" width="19" style="25" customWidth="1"/>
    <col min="244" max="244" width="14" style="25" customWidth="1"/>
    <col min="245" max="245" width="19.109375" style="25" customWidth="1"/>
    <col min="246" max="246" width="15.88671875" style="25" customWidth="1"/>
    <col min="247" max="248" width="11.44140625" style="25"/>
    <col min="249" max="249" width="12.88671875" style="25" customWidth="1"/>
    <col min="250" max="250" width="11.44140625" style="25" customWidth="1"/>
    <col min="251" max="251" width="14.44140625" style="25" customWidth="1"/>
    <col min="252" max="494" width="11.44140625" style="25"/>
    <col min="495" max="495" width="14.44140625" style="25" customWidth="1"/>
    <col min="496" max="496" width="38" style="25" customWidth="1"/>
    <col min="497" max="497" width="31.44140625" style="25" customWidth="1"/>
    <col min="498" max="498" width="21.44140625" style="25" customWidth="1"/>
    <col min="499" max="499" width="19" style="25" customWidth="1"/>
    <col min="500" max="500" width="14" style="25" customWidth="1"/>
    <col min="501" max="501" width="19.109375" style="25" customWidth="1"/>
    <col min="502" max="502" width="15.88671875" style="25" customWidth="1"/>
    <col min="503" max="504" width="11.44140625" style="25"/>
    <col min="505" max="505" width="12.88671875" style="25" customWidth="1"/>
    <col min="506" max="506" width="11.44140625" style="25" customWidth="1"/>
    <col min="507" max="507" width="14.44140625" style="25" customWidth="1"/>
    <col min="508" max="750" width="11.44140625" style="25"/>
    <col min="751" max="751" width="14.44140625" style="25" customWidth="1"/>
    <col min="752" max="752" width="38" style="25" customWidth="1"/>
    <col min="753" max="753" width="31.44140625" style="25" customWidth="1"/>
    <col min="754" max="754" width="21.44140625" style="25" customWidth="1"/>
    <col min="755" max="755" width="19" style="25" customWidth="1"/>
    <col min="756" max="756" width="14" style="25" customWidth="1"/>
    <col min="757" max="757" width="19.109375" style="25" customWidth="1"/>
    <col min="758" max="758" width="15.88671875" style="25" customWidth="1"/>
    <col min="759" max="760" width="11.44140625" style="25"/>
    <col min="761" max="761" width="12.88671875" style="25" customWidth="1"/>
    <col min="762" max="762" width="11.44140625" style="25" customWidth="1"/>
    <col min="763" max="763" width="14.44140625" style="25" customWidth="1"/>
    <col min="764" max="1006" width="11.44140625" style="25"/>
    <col min="1007" max="1007" width="14.44140625" style="25" customWidth="1"/>
    <col min="1008" max="1008" width="38" style="25" customWidth="1"/>
    <col min="1009" max="1009" width="31.44140625" style="25" customWidth="1"/>
    <col min="1010" max="1010" width="21.44140625" style="25" customWidth="1"/>
    <col min="1011" max="1011" width="19" style="25" customWidth="1"/>
    <col min="1012" max="1012" width="14" style="25" customWidth="1"/>
    <col min="1013" max="1013" width="19.109375" style="25" customWidth="1"/>
    <col min="1014" max="1014" width="15.88671875" style="25" customWidth="1"/>
    <col min="1015" max="1016" width="11.44140625" style="25"/>
    <col min="1017" max="1017" width="12.88671875" style="25" customWidth="1"/>
    <col min="1018" max="1018" width="11.44140625" style="25" customWidth="1"/>
    <col min="1019" max="1019" width="14.44140625" style="25" customWidth="1"/>
    <col min="1020" max="1262" width="11.44140625" style="25"/>
    <col min="1263" max="1263" width="14.44140625" style="25" customWidth="1"/>
    <col min="1264" max="1264" width="38" style="25" customWidth="1"/>
    <col min="1265" max="1265" width="31.44140625" style="25" customWidth="1"/>
    <col min="1266" max="1266" width="21.44140625" style="25" customWidth="1"/>
    <col min="1267" max="1267" width="19" style="25" customWidth="1"/>
    <col min="1268" max="1268" width="14" style="25" customWidth="1"/>
    <col min="1269" max="1269" width="19.109375" style="25" customWidth="1"/>
    <col min="1270" max="1270" width="15.88671875" style="25" customWidth="1"/>
    <col min="1271" max="1272" width="11.44140625" style="25"/>
    <col min="1273" max="1273" width="12.88671875" style="25" customWidth="1"/>
    <col min="1274" max="1274" width="11.44140625" style="25" customWidth="1"/>
    <col min="1275" max="1275" width="14.44140625" style="25" customWidth="1"/>
    <col min="1276" max="1518" width="11.44140625" style="25"/>
    <col min="1519" max="1519" width="14.44140625" style="25" customWidth="1"/>
    <col min="1520" max="1520" width="38" style="25" customWidth="1"/>
    <col min="1521" max="1521" width="31.44140625" style="25" customWidth="1"/>
    <col min="1522" max="1522" width="21.44140625" style="25" customWidth="1"/>
    <col min="1523" max="1523" width="19" style="25" customWidth="1"/>
    <col min="1524" max="1524" width="14" style="25" customWidth="1"/>
    <col min="1525" max="1525" width="19.109375" style="25" customWidth="1"/>
    <col min="1526" max="1526" width="15.88671875" style="25" customWidth="1"/>
    <col min="1527" max="1528" width="11.44140625" style="25"/>
    <col min="1529" max="1529" width="12.88671875" style="25" customWidth="1"/>
    <col min="1530" max="1530" width="11.44140625" style="25" customWidth="1"/>
    <col min="1531" max="1531" width="14.44140625" style="25" customWidth="1"/>
    <col min="1532" max="1774" width="11.44140625" style="25"/>
    <col min="1775" max="1775" width="14.44140625" style="25" customWidth="1"/>
    <col min="1776" max="1776" width="38" style="25" customWidth="1"/>
    <col min="1777" max="1777" width="31.44140625" style="25" customWidth="1"/>
    <col min="1778" max="1778" width="21.44140625" style="25" customWidth="1"/>
    <col min="1779" max="1779" width="19" style="25" customWidth="1"/>
    <col min="1780" max="1780" width="14" style="25" customWidth="1"/>
    <col min="1781" max="1781" width="19.109375" style="25" customWidth="1"/>
    <col min="1782" max="1782" width="15.88671875" style="25" customWidth="1"/>
    <col min="1783" max="1784" width="11.44140625" style="25"/>
    <col min="1785" max="1785" width="12.88671875" style="25" customWidth="1"/>
    <col min="1786" max="1786" width="11.44140625" style="25" customWidth="1"/>
    <col min="1787" max="1787" width="14.44140625" style="25" customWidth="1"/>
    <col min="1788" max="2030" width="11.44140625" style="25"/>
    <col min="2031" max="2031" width="14.44140625" style="25" customWidth="1"/>
    <col min="2032" max="2032" width="38" style="25" customWidth="1"/>
    <col min="2033" max="2033" width="31.44140625" style="25" customWidth="1"/>
    <col min="2034" max="2034" width="21.44140625" style="25" customWidth="1"/>
    <col min="2035" max="2035" width="19" style="25" customWidth="1"/>
    <col min="2036" max="2036" width="14" style="25" customWidth="1"/>
    <col min="2037" max="2037" width="19.109375" style="25" customWidth="1"/>
    <col min="2038" max="2038" width="15.88671875" style="25" customWidth="1"/>
    <col min="2039" max="2040" width="11.44140625" style="25"/>
    <col min="2041" max="2041" width="12.88671875" style="25" customWidth="1"/>
    <col min="2042" max="2042" width="11.44140625" style="25" customWidth="1"/>
    <col min="2043" max="2043" width="14.44140625" style="25" customWidth="1"/>
    <col min="2044" max="2286" width="11.44140625" style="25"/>
    <col min="2287" max="2287" width="14.44140625" style="25" customWidth="1"/>
    <col min="2288" max="2288" width="38" style="25" customWidth="1"/>
    <col min="2289" max="2289" width="31.44140625" style="25" customWidth="1"/>
    <col min="2290" max="2290" width="21.44140625" style="25" customWidth="1"/>
    <col min="2291" max="2291" width="19" style="25" customWidth="1"/>
    <col min="2292" max="2292" width="14" style="25" customWidth="1"/>
    <col min="2293" max="2293" width="19.109375" style="25" customWidth="1"/>
    <col min="2294" max="2294" width="15.88671875" style="25" customWidth="1"/>
    <col min="2295" max="2296" width="11.44140625" style="25"/>
    <col min="2297" max="2297" width="12.88671875" style="25" customWidth="1"/>
    <col min="2298" max="2298" width="11.44140625" style="25" customWidth="1"/>
    <col min="2299" max="2299" width="14.44140625" style="25" customWidth="1"/>
    <col min="2300" max="2542" width="11.44140625" style="25"/>
    <col min="2543" max="2543" width="14.44140625" style="25" customWidth="1"/>
    <col min="2544" max="2544" width="38" style="25" customWidth="1"/>
    <col min="2545" max="2545" width="31.44140625" style="25" customWidth="1"/>
    <col min="2546" max="2546" width="21.44140625" style="25" customWidth="1"/>
    <col min="2547" max="2547" width="19" style="25" customWidth="1"/>
    <col min="2548" max="2548" width="14" style="25" customWidth="1"/>
    <col min="2549" max="2549" width="19.109375" style="25" customWidth="1"/>
    <col min="2550" max="2550" width="15.88671875" style="25" customWidth="1"/>
    <col min="2551" max="2552" width="11.44140625" style="25"/>
    <col min="2553" max="2553" width="12.88671875" style="25" customWidth="1"/>
    <col min="2554" max="2554" width="11.44140625" style="25" customWidth="1"/>
    <col min="2555" max="2555" width="14.44140625" style="25" customWidth="1"/>
    <col min="2556" max="2798" width="11.44140625" style="25"/>
    <col min="2799" max="2799" width="14.44140625" style="25" customWidth="1"/>
    <col min="2800" max="2800" width="38" style="25" customWidth="1"/>
    <col min="2801" max="2801" width="31.44140625" style="25" customWidth="1"/>
    <col min="2802" max="2802" width="21.44140625" style="25" customWidth="1"/>
    <col min="2803" max="2803" width="19" style="25" customWidth="1"/>
    <col min="2804" max="2804" width="14" style="25" customWidth="1"/>
    <col min="2805" max="2805" width="19.109375" style="25" customWidth="1"/>
    <col min="2806" max="2806" width="15.88671875" style="25" customWidth="1"/>
    <col min="2807" max="2808" width="11.44140625" style="25"/>
    <col min="2809" max="2809" width="12.88671875" style="25" customWidth="1"/>
    <col min="2810" max="2810" width="11.44140625" style="25" customWidth="1"/>
    <col min="2811" max="2811" width="14.44140625" style="25" customWidth="1"/>
    <col min="2812" max="3054" width="11.44140625" style="25"/>
    <col min="3055" max="3055" width="14.44140625" style="25" customWidth="1"/>
    <col min="3056" max="3056" width="38" style="25" customWidth="1"/>
    <col min="3057" max="3057" width="31.44140625" style="25" customWidth="1"/>
    <col min="3058" max="3058" width="21.44140625" style="25" customWidth="1"/>
    <col min="3059" max="3059" width="19" style="25" customWidth="1"/>
    <col min="3060" max="3060" width="14" style="25" customWidth="1"/>
    <col min="3061" max="3061" width="19.109375" style="25" customWidth="1"/>
    <col min="3062" max="3062" width="15.88671875" style="25" customWidth="1"/>
    <col min="3063" max="3064" width="11.44140625" style="25"/>
    <col min="3065" max="3065" width="12.88671875" style="25" customWidth="1"/>
    <col min="3066" max="3066" width="11.44140625" style="25" customWidth="1"/>
    <col min="3067" max="3067" width="14.44140625" style="25" customWidth="1"/>
    <col min="3068" max="3310" width="11.44140625" style="25"/>
    <col min="3311" max="3311" width="14.44140625" style="25" customWidth="1"/>
    <col min="3312" max="3312" width="38" style="25" customWidth="1"/>
    <col min="3313" max="3313" width="31.44140625" style="25" customWidth="1"/>
    <col min="3314" max="3314" width="21.44140625" style="25" customWidth="1"/>
    <col min="3315" max="3315" width="19" style="25" customWidth="1"/>
    <col min="3316" max="3316" width="14" style="25" customWidth="1"/>
    <col min="3317" max="3317" width="19.109375" style="25" customWidth="1"/>
    <col min="3318" max="3318" width="15.88671875" style="25" customWidth="1"/>
    <col min="3319" max="3320" width="11.44140625" style="25"/>
    <col min="3321" max="3321" width="12.88671875" style="25" customWidth="1"/>
    <col min="3322" max="3322" width="11.44140625" style="25" customWidth="1"/>
    <col min="3323" max="3323" width="14.44140625" style="25" customWidth="1"/>
    <col min="3324" max="3566" width="11.44140625" style="25"/>
    <col min="3567" max="3567" width="14.44140625" style="25" customWidth="1"/>
    <col min="3568" max="3568" width="38" style="25" customWidth="1"/>
    <col min="3569" max="3569" width="31.44140625" style="25" customWidth="1"/>
    <col min="3570" max="3570" width="21.44140625" style="25" customWidth="1"/>
    <col min="3571" max="3571" width="19" style="25" customWidth="1"/>
    <col min="3572" max="3572" width="14" style="25" customWidth="1"/>
    <col min="3573" max="3573" width="19.109375" style="25" customWidth="1"/>
    <col min="3574" max="3574" width="15.88671875" style="25" customWidth="1"/>
    <col min="3575" max="3576" width="11.44140625" style="25"/>
    <col min="3577" max="3577" width="12.88671875" style="25" customWidth="1"/>
    <col min="3578" max="3578" width="11.44140625" style="25" customWidth="1"/>
    <col min="3579" max="3579" width="14.44140625" style="25" customWidth="1"/>
    <col min="3580" max="3822" width="11.44140625" style="25"/>
    <col min="3823" max="3823" width="14.44140625" style="25" customWidth="1"/>
    <col min="3824" max="3824" width="38" style="25" customWidth="1"/>
    <col min="3825" max="3825" width="31.44140625" style="25" customWidth="1"/>
    <col min="3826" max="3826" width="21.44140625" style="25" customWidth="1"/>
    <col min="3827" max="3827" width="19" style="25" customWidth="1"/>
    <col min="3828" max="3828" width="14" style="25" customWidth="1"/>
    <col min="3829" max="3829" width="19.109375" style="25" customWidth="1"/>
    <col min="3830" max="3830" width="15.88671875" style="25" customWidth="1"/>
    <col min="3831" max="3832" width="11.44140625" style="25"/>
    <col min="3833" max="3833" width="12.88671875" style="25" customWidth="1"/>
    <col min="3834" max="3834" width="11.44140625" style="25" customWidth="1"/>
    <col min="3835" max="3835" width="14.44140625" style="25" customWidth="1"/>
    <col min="3836" max="4078" width="11.44140625" style="25"/>
    <col min="4079" max="4079" width="14.44140625" style="25" customWidth="1"/>
    <col min="4080" max="4080" width="38" style="25" customWidth="1"/>
    <col min="4081" max="4081" width="31.44140625" style="25" customWidth="1"/>
    <col min="4082" max="4082" width="21.44140625" style="25" customWidth="1"/>
    <col min="4083" max="4083" width="19" style="25" customWidth="1"/>
    <col min="4084" max="4084" width="14" style="25" customWidth="1"/>
    <col min="4085" max="4085" width="19.109375" style="25" customWidth="1"/>
    <col min="4086" max="4086" width="15.88671875" style="25" customWidth="1"/>
    <col min="4087" max="4088" width="11.44140625" style="25"/>
    <col min="4089" max="4089" width="12.88671875" style="25" customWidth="1"/>
    <col min="4090" max="4090" width="11.44140625" style="25" customWidth="1"/>
    <col min="4091" max="4091" width="14.44140625" style="25" customWidth="1"/>
    <col min="4092" max="4334" width="11.44140625" style="25"/>
    <col min="4335" max="4335" width="14.44140625" style="25" customWidth="1"/>
    <col min="4336" max="4336" width="38" style="25" customWidth="1"/>
    <col min="4337" max="4337" width="31.44140625" style="25" customWidth="1"/>
    <col min="4338" max="4338" width="21.44140625" style="25" customWidth="1"/>
    <col min="4339" max="4339" width="19" style="25" customWidth="1"/>
    <col min="4340" max="4340" width="14" style="25" customWidth="1"/>
    <col min="4341" max="4341" width="19.109375" style="25" customWidth="1"/>
    <col min="4342" max="4342" width="15.88671875" style="25" customWidth="1"/>
    <col min="4343" max="4344" width="11.44140625" style="25"/>
    <col min="4345" max="4345" width="12.88671875" style="25" customWidth="1"/>
    <col min="4346" max="4346" width="11.44140625" style="25" customWidth="1"/>
    <col min="4347" max="4347" width="14.44140625" style="25" customWidth="1"/>
    <col min="4348" max="4590" width="11.44140625" style="25"/>
    <col min="4591" max="4591" width="14.44140625" style="25" customWidth="1"/>
    <col min="4592" max="4592" width="38" style="25" customWidth="1"/>
    <col min="4593" max="4593" width="31.44140625" style="25" customWidth="1"/>
    <col min="4594" max="4594" width="21.44140625" style="25" customWidth="1"/>
    <col min="4595" max="4595" width="19" style="25" customWidth="1"/>
    <col min="4596" max="4596" width="14" style="25" customWidth="1"/>
    <col min="4597" max="4597" width="19.109375" style="25" customWidth="1"/>
    <col min="4598" max="4598" width="15.88671875" style="25" customWidth="1"/>
    <col min="4599" max="4600" width="11.44140625" style="25"/>
    <col min="4601" max="4601" width="12.88671875" style="25" customWidth="1"/>
    <col min="4602" max="4602" width="11.44140625" style="25" customWidth="1"/>
    <col min="4603" max="4603" width="14.44140625" style="25" customWidth="1"/>
    <col min="4604" max="4846" width="11.44140625" style="25"/>
    <col min="4847" max="4847" width="14.44140625" style="25" customWidth="1"/>
    <col min="4848" max="4848" width="38" style="25" customWidth="1"/>
    <col min="4849" max="4849" width="31.44140625" style="25" customWidth="1"/>
    <col min="4850" max="4850" width="21.44140625" style="25" customWidth="1"/>
    <col min="4851" max="4851" width="19" style="25" customWidth="1"/>
    <col min="4852" max="4852" width="14" style="25" customWidth="1"/>
    <col min="4853" max="4853" width="19.109375" style="25" customWidth="1"/>
    <col min="4854" max="4854" width="15.88671875" style="25" customWidth="1"/>
    <col min="4855" max="4856" width="11.44140625" style="25"/>
    <col min="4857" max="4857" width="12.88671875" style="25" customWidth="1"/>
    <col min="4858" max="4858" width="11.44140625" style="25" customWidth="1"/>
    <col min="4859" max="4859" width="14.44140625" style="25" customWidth="1"/>
    <col min="4860" max="5102" width="11.44140625" style="25"/>
    <col min="5103" max="5103" width="14.44140625" style="25" customWidth="1"/>
    <col min="5104" max="5104" width="38" style="25" customWidth="1"/>
    <col min="5105" max="5105" width="31.44140625" style="25" customWidth="1"/>
    <col min="5106" max="5106" width="21.44140625" style="25" customWidth="1"/>
    <col min="5107" max="5107" width="19" style="25" customWidth="1"/>
    <col min="5108" max="5108" width="14" style="25" customWidth="1"/>
    <col min="5109" max="5109" width="19.109375" style="25" customWidth="1"/>
    <col min="5110" max="5110" width="15.88671875" style="25" customWidth="1"/>
    <col min="5111" max="5112" width="11.44140625" style="25"/>
    <col min="5113" max="5113" width="12.88671875" style="25" customWidth="1"/>
    <col min="5114" max="5114" width="11.44140625" style="25" customWidth="1"/>
    <col min="5115" max="5115" width="14.44140625" style="25" customWidth="1"/>
    <col min="5116" max="5358" width="11.44140625" style="25"/>
    <col min="5359" max="5359" width="14.44140625" style="25" customWidth="1"/>
    <col min="5360" max="5360" width="38" style="25" customWidth="1"/>
    <col min="5361" max="5361" width="31.44140625" style="25" customWidth="1"/>
    <col min="5362" max="5362" width="21.44140625" style="25" customWidth="1"/>
    <col min="5363" max="5363" width="19" style="25" customWidth="1"/>
    <col min="5364" max="5364" width="14" style="25" customWidth="1"/>
    <col min="5365" max="5365" width="19.109375" style="25" customWidth="1"/>
    <col min="5366" max="5366" width="15.88671875" style="25" customWidth="1"/>
    <col min="5367" max="5368" width="11.44140625" style="25"/>
    <col min="5369" max="5369" width="12.88671875" style="25" customWidth="1"/>
    <col min="5370" max="5370" width="11.44140625" style="25" customWidth="1"/>
    <col min="5371" max="5371" width="14.44140625" style="25" customWidth="1"/>
    <col min="5372" max="5614" width="11.44140625" style="25"/>
    <col min="5615" max="5615" width="14.44140625" style="25" customWidth="1"/>
    <col min="5616" max="5616" width="38" style="25" customWidth="1"/>
    <col min="5617" max="5617" width="31.44140625" style="25" customWidth="1"/>
    <col min="5618" max="5618" width="21.44140625" style="25" customWidth="1"/>
    <col min="5619" max="5619" width="19" style="25" customWidth="1"/>
    <col min="5620" max="5620" width="14" style="25" customWidth="1"/>
    <col min="5621" max="5621" width="19.109375" style="25" customWidth="1"/>
    <col min="5622" max="5622" width="15.88671875" style="25" customWidth="1"/>
    <col min="5623" max="5624" width="11.44140625" style="25"/>
    <col min="5625" max="5625" width="12.88671875" style="25" customWidth="1"/>
    <col min="5626" max="5626" width="11.44140625" style="25" customWidth="1"/>
    <col min="5627" max="5627" width="14.44140625" style="25" customWidth="1"/>
    <col min="5628" max="5870" width="11.44140625" style="25"/>
    <col min="5871" max="5871" width="14.44140625" style="25" customWidth="1"/>
    <col min="5872" max="5872" width="38" style="25" customWidth="1"/>
    <col min="5873" max="5873" width="31.44140625" style="25" customWidth="1"/>
    <col min="5874" max="5874" width="21.44140625" style="25" customWidth="1"/>
    <col min="5875" max="5875" width="19" style="25" customWidth="1"/>
    <col min="5876" max="5876" width="14" style="25" customWidth="1"/>
    <col min="5877" max="5877" width="19.109375" style="25" customWidth="1"/>
    <col min="5878" max="5878" width="15.88671875" style="25" customWidth="1"/>
    <col min="5879" max="5880" width="11.44140625" style="25"/>
    <col min="5881" max="5881" width="12.88671875" style="25" customWidth="1"/>
    <col min="5882" max="5882" width="11.44140625" style="25" customWidth="1"/>
    <col min="5883" max="5883" width="14.44140625" style="25" customWidth="1"/>
    <col min="5884" max="6126" width="11.44140625" style="25"/>
    <col min="6127" max="6127" width="14.44140625" style="25" customWidth="1"/>
    <col min="6128" max="6128" width="38" style="25" customWidth="1"/>
    <col min="6129" max="6129" width="31.44140625" style="25" customWidth="1"/>
    <col min="6130" max="6130" width="21.44140625" style="25" customWidth="1"/>
    <col min="6131" max="6131" width="19" style="25" customWidth="1"/>
    <col min="6132" max="6132" width="14" style="25" customWidth="1"/>
    <col min="6133" max="6133" width="19.109375" style="25" customWidth="1"/>
    <col min="6134" max="6134" width="15.88671875" style="25" customWidth="1"/>
    <col min="6135" max="6136" width="11.44140625" style="25"/>
    <col min="6137" max="6137" width="12.88671875" style="25" customWidth="1"/>
    <col min="6138" max="6138" width="11.44140625" style="25" customWidth="1"/>
    <col min="6139" max="6139" width="14.44140625" style="25" customWidth="1"/>
    <col min="6140" max="6382" width="11.44140625" style="25"/>
    <col min="6383" max="6383" width="14.44140625" style="25" customWidth="1"/>
    <col min="6384" max="6384" width="38" style="25" customWidth="1"/>
    <col min="6385" max="6385" width="31.44140625" style="25" customWidth="1"/>
    <col min="6386" max="6386" width="21.44140625" style="25" customWidth="1"/>
    <col min="6387" max="6387" width="19" style="25" customWidth="1"/>
    <col min="6388" max="6388" width="14" style="25" customWidth="1"/>
    <col min="6389" max="6389" width="19.109375" style="25" customWidth="1"/>
    <col min="6390" max="6390" width="15.88671875" style="25" customWidth="1"/>
    <col min="6391" max="6392" width="11.44140625" style="25"/>
    <col min="6393" max="6393" width="12.88671875" style="25" customWidth="1"/>
    <col min="6394" max="6394" width="11.44140625" style="25" customWidth="1"/>
    <col min="6395" max="6395" width="14.44140625" style="25" customWidth="1"/>
    <col min="6396" max="6638" width="11.44140625" style="25"/>
    <col min="6639" max="6639" width="14.44140625" style="25" customWidth="1"/>
    <col min="6640" max="6640" width="38" style="25" customWidth="1"/>
    <col min="6641" max="6641" width="31.44140625" style="25" customWidth="1"/>
    <col min="6642" max="6642" width="21.44140625" style="25" customWidth="1"/>
    <col min="6643" max="6643" width="19" style="25" customWidth="1"/>
    <col min="6644" max="6644" width="14" style="25" customWidth="1"/>
    <col min="6645" max="6645" width="19.109375" style="25" customWidth="1"/>
    <col min="6646" max="6646" width="15.88671875" style="25" customWidth="1"/>
    <col min="6647" max="6648" width="11.44140625" style="25"/>
    <col min="6649" max="6649" width="12.88671875" style="25" customWidth="1"/>
    <col min="6650" max="6650" width="11.44140625" style="25" customWidth="1"/>
    <col min="6651" max="6651" width="14.44140625" style="25" customWidth="1"/>
    <col min="6652" max="6894" width="11.44140625" style="25"/>
    <col min="6895" max="6895" width="14.44140625" style="25" customWidth="1"/>
    <col min="6896" max="6896" width="38" style="25" customWidth="1"/>
    <col min="6897" max="6897" width="31.44140625" style="25" customWidth="1"/>
    <col min="6898" max="6898" width="21.44140625" style="25" customWidth="1"/>
    <col min="6899" max="6899" width="19" style="25" customWidth="1"/>
    <col min="6900" max="6900" width="14" style="25" customWidth="1"/>
    <col min="6901" max="6901" width="19.109375" style="25" customWidth="1"/>
    <col min="6902" max="6902" width="15.88671875" style="25" customWidth="1"/>
    <col min="6903" max="6904" width="11.44140625" style="25"/>
    <col min="6905" max="6905" width="12.88671875" style="25" customWidth="1"/>
    <col min="6906" max="6906" width="11.44140625" style="25" customWidth="1"/>
    <col min="6907" max="6907" width="14.44140625" style="25" customWidth="1"/>
    <col min="6908" max="7150" width="11.44140625" style="25"/>
    <col min="7151" max="7151" width="14.44140625" style="25" customWidth="1"/>
    <col min="7152" max="7152" width="38" style="25" customWidth="1"/>
    <col min="7153" max="7153" width="31.44140625" style="25" customWidth="1"/>
    <col min="7154" max="7154" width="21.44140625" style="25" customWidth="1"/>
    <col min="7155" max="7155" width="19" style="25" customWidth="1"/>
    <col min="7156" max="7156" width="14" style="25" customWidth="1"/>
    <col min="7157" max="7157" width="19.109375" style="25" customWidth="1"/>
    <col min="7158" max="7158" width="15.88671875" style="25" customWidth="1"/>
    <col min="7159" max="7160" width="11.44140625" style="25"/>
    <col min="7161" max="7161" width="12.88671875" style="25" customWidth="1"/>
    <col min="7162" max="7162" width="11.44140625" style="25" customWidth="1"/>
    <col min="7163" max="7163" width="14.44140625" style="25" customWidth="1"/>
    <col min="7164" max="7406" width="11.44140625" style="25"/>
    <col min="7407" max="7407" width="14.44140625" style="25" customWidth="1"/>
    <col min="7408" max="7408" width="38" style="25" customWidth="1"/>
    <col min="7409" max="7409" width="31.44140625" style="25" customWidth="1"/>
    <col min="7410" max="7410" width="21.44140625" style="25" customWidth="1"/>
    <col min="7411" max="7411" width="19" style="25" customWidth="1"/>
    <col min="7412" max="7412" width="14" style="25" customWidth="1"/>
    <col min="7413" max="7413" width="19.109375" style="25" customWidth="1"/>
    <col min="7414" max="7414" width="15.88671875" style="25" customWidth="1"/>
    <col min="7415" max="7416" width="11.44140625" style="25"/>
    <col min="7417" max="7417" width="12.88671875" style="25" customWidth="1"/>
    <col min="7418" max="7418" width="11.44140625" style="25" customWidth="1"/>
    <col min="7419" max="7419" width="14.44140625" style="25" customWidth="1"/>
    <col min="7420" max="7662" width="11.44140625" style="25"/>
    <col min="7663" max="7663" width="14.44140625" style="25" customWidth="1"/>
    <col min="7664" max="7664" width="38" style="25" customWidth="1"/>
    <col min="7665" max="7665" width="31.44140625" style="25" customWidth="1"/>
    <col min="7666" max="7666" width="21.44140625" style="25" customWidth="1"/>
    <col min="7667" max="7667" width="19" style="25" customWidth="1"/>
    <col min="7668" max="7668" width="14" style="25" customWidth="1"/>
    <col min="7669" max="7669" width="19.109375" style="25" customWidth="1"/>
    <col min="7670" max="7670" width="15.88671875" style="25" customWidth="1"/>
    <col min="7671" max="7672" width="11.44140625" style="25"/>
    <col min="7673" max="7673" width="12.88671875" style="25" customWidth="1"/>
    <col min="7674" max="7674" width="11.44140625" style="25" customWidth="1"/>
    <col min="7675" max="7675" width="14.44140625" style="25" customWidth="1"/>
    <col min="7676" max="7918" width="11.44140625" style="25"/>
    <col min="7919" max="7919" width="14.44140625" style="25" customWidth="1"/>
    <col min="7920" max="7920" width="38" style="25" customWidth="1"/>
    <col min="7921" max="7921" width="31.44140625" style="25" customWidth="1"/>
    <col min="7922" max="7922" width="21.44140625" style="25" customWidth="1"/>
    <col min="7923" max="7923" width="19" style="25" customWidth="1"/>
    <col min="7924" max="7924" width="14" style="25" customWidth="1"/>
    <col min="7925" max="7925" width="19.109375" style="25" customWidth="1"/>
    <col min="7926" max="7926" width="15.88671875" style="25" customWidth="1"/>
    <col min="7927" max="7928" width="11.44140625" style="25"/>
    <col min="7929" max="7929" width="12.88671875" style="25" customWidth="1"/>
    <col min="7930" max="7930" width="11.44140625" style="25" customWidth="1"/>
    <col min="7931" max="7931" width="14.44140625" style="25" customWidth="1"/>
    <col min="7932" max="8174" width="11.44140625" style="25"/>
    <col min="8175" max="8175" width="14.44140625" style="25" customWidth="1"/>
    <col min="8176" max="8176" width="38" style="25" customWidth="1"/>
    <col min="8177" max="8177" width="31.44140625" style="25" customWidth="1"/>
    <col min="8178" max="8178" width="21.44140625" style="25" customWidth="1"/>
    <col min="8179" max="8179" width="19" style="25" customWidth="1"/>
    <col min="8180" max="8180" width="14" style="25" customWidth="1"/>
    <col min="8181" max="8181" width="19.109375" style="25" customWidth="1"/>
    <col min="8182" max="8182" width="15.88671875" style="25" customWidth="1"/>
    <col min="8183" max="8184" width="11.44140625" style="25"/>
    <col min="8185" max="8185" width="12.88671875" style="25" customWidth="1"/>
    <col min="8186" max="8186" width="11.44140625" style="25" customWidth="1"/>
    <col min="8187" max="8187" width="14.44140625" style="25" customWidth="1"/>
    <col min="8188" max="8430" width="11.44140625" style="25"/>
    <col min="8431" max="8431" width="14.44140625" style="25" customWidth="1"/>
    <col min="8432" max="8432" width="38" style="25" customWidth="1"/>
    <col min="8433" max="8433" width="31.44140625" style="25" customWidth="1"/>
    <col min="8434" max="8434" width="21.44140625" style="25" customWidth="1"/>
    <col min="8435" max="8435" width="19" style="25" customWidth="1"/>
    <col min="8436" max="8436" width="14" style="25" customWidth="1"/>
    <col min="8437" max="8437" width="19.109375" style="25" customWidth="1"/>
    <col min="8438" max="8438" width="15.88671875" style="25" customWidth="1"/>
    <col min="8439" max="8440" width="11.44140625" style="25"/>
    <col min="8441" max="8441" width="12.88671875" style="25" customWidth="1"/>
    <col min="8442" max="8442" width="11.44140625" style="25" customWidth="1"/>
    <col min="8443" max="8443" width="14.44140625" style="25" customWidth="1"/>
    <col min="8444" max="8686" width="11.44140625" style="25"/>
    <col min="8687" max="8687" width="14.44140625" style="25" customWidth="1"/>
    <col min="8688" max="8688" width="38" style="25" customWidth="1"/>
    <col min="8689" max="8689" width="31.44140625" style="25" customWidth="1"/>
    <col min="8690" max="8690" width="21.44140625" style="25" customWidth="1"/>
    <col min="8691" max="8691" width="19" style="25" customWidth="1"/>
    <col min="8692" max="8692" width="14" style="25" customWidth="1"/>
    <col min="8693" max="8693" width="19.109375" style="25" customWidth="1"/>
    <col min="8694" max="8694" width="15.88671875" style="25" customWidth="1"/>
    <col min="8695" max="8696" width="11.44140625" style="25"/>
    <col min="8697" max="8697" width="12.88671875" style="25" customWidth="1"/>
    <col min="8698" max="8698" width="11.44140625" style="25" customWidth="1"/>
    <col min="8699" max="8699" width="14.44140625" style="25" customWidth="1"/>
    <col min="8700" max="8942" width="11.44140625" style="25"/>
    <col min="8943" max="8943" width="14.44140625" style="25" customWidth="1"/>
    <col min="8944" max="8944" width="38" style="25" customWidth="1"/>
    <col min="8945" max="8945" width="31.44140625" style="25" customWidth="1"/>
    <col min="8946" max="8946" width="21.44140625" style="25" customWidth="1"/>
    <col min="8947" max="8947" width="19" style="25" customWidth="1"/>
    <col min="8948" max="8948" width="14" style="25" customWidth="1"/>
    <col min="8949" max="8949" width="19.109375" style="25" customWidth="1"/>
    <col min="8950" max="8950" width="15.88671875" style="25" customWidth="1"/>
    <col min="8951" max="8952" width="11.44140625" style="25"/>
    <col min="8953" max="8953" width="12.88671875" style="25" customWidth="1"/>
    <col min="8954" max="8954" width="11.44140625" style="25" customWidth="1"/>
    <col min="8955" max="8955" width="14.44140625" style="25" customWidth="1"/>
    <col min="8956" max="9198" width="11.44140625" style="25"/>
    <col min="9199" max="9199" width="14.44140625" style="25" customWidth="1"/>
    <col min="9200" max="9200" width="38" style="25" customWidth="1"/>
    <col min="9201" max="9201" width="31.44140625" style="25" customWidth="1"/>
    <col min="9202" max="9202" width="21.44140625" style="25" customWidth="1"/>
    <col min="9203" max="9203" width="19" style="25" customWidth="1"/>
    <col min="9204" max="9204" width="14" style="25" customWidth="1"/>
    <col min="9205" max="9205" width="19.109375" style="25" customWidth="1"/>
    <col min="9206" max="9206" width="15.88671875" style="25" customWidth="1"/>
    <col min="9207" max="9208" width="11.44140625" style="25"/>
    <col min="9209" max="9209" width="12.88671875" style="25" customWidth="1"/>
    <col min="9210" max="9210" width="11.44140625" style="25" customWidth="1"/>
    <col min="9211" max="9211" width="14.44140625" style="25" customWidth="1"/>
    <col min="9212" max="9454" width="11.44140625" style="25"/>
    <col min="9455" max="9455" width="14.44140625" style="25" customWidth="1"/>
    <col min="9456" max="9456" width="38" style="25" customWidth="1"/>
    <col min="9457" max="9457" width="31.44140625" style="25" customWidth="1"/>
    <col min="9458" max="9458" width="21.44140625" style="25" customWidth="1"/>
    <col min="9459" max="9459" width="19" style="25" customWidth="1"/>
    <col min="9460" max="9460" width="14" style="25" customWidth="1"/>
    <col min="9461" max="9461" width="19.109375" style="25" customWidth="1"/>
    <col min="9462" max="9462" width="15.88671875" style="25" customWidth="1"/>
    <col min="9463" max="9464" width="11.44140625" style="25"/>
    <col min="9465" max="9465" width="12.88671875" style="25" customWidth="1"/>
    <col min="9466" max="9466" width="11.44140625" style="25" customWidth="1"/>
    <col min="9467" max="9467" width="14.44140625" style="25" customWidth="1"/>
    <col min="9468" max="9710" width="11.44140625" style="25"/>
    <col min="9711" max="9711" width="14.44140625" style="25" customWidth="1"/>
    <col min="9712" max="9712" width="38" style="25" customWidth="1"/>
    <col min="9713" max="9713" width="31.44140625" style="25" customWidth="1"/>
    <col min="9714" max="9714" width="21.44140625" style="25" customWidth="1"/>
    <col min="9715" max="9715" width="19" style="25" customWidth="1"/>
    <col min="9716" max="9716" width="14" style="25" customWidth="1"/>
    <col min="9717" max="9717" width="19.109375" style="25" customWidth="1"/>
    <col min="9718" max="9718" width="15.88671875" style="25" customWidth="1"/>
    <col min="9719" max="9720" width="11.44140625" style="25"/>
    <col min="9721" max="9721" width="12.88671875" style="25" customWidth="1"/>
    <col min="9722" max="9722" width="11.44140625" style="25" customWidth="1"/>
    <col min="9723" max="9723" width="14.44140625" style="25" customWidth="1"/>
    <col min="9724" max="9966" width="11.44140625" style="25"/>
    <col min="9967" max="9967" width="14.44140625" style="25" customWidth="1"/>
    <col min="9968" max="9968" width="38" style="25" customWidth="1"/>
    <col min="9969" max="9969" width="31.44140625" style="25" customWidth="1"/>
    <col min="9970" max="9970" width="21.44140625" style="25" customWidth="1"/>
    <col min="9971" max="9971" width="19" style="25" customWidth="1"/>
    <col min="9972" max="9972" width="14" style="25" customWidth="1"/>
    <col min="9973" max="9973" width="19.109375" style="25" customWidth="1"/>
    <col min="9974" max="9974" width="15.88671875" style="25" customWidth="1"/>
    <col min="9975" max="9976" width="11.44140625" style="25"/>
    <col min="9977" max="9977" width="12.88671875" style="25" customWidth="1"/>
    <col min="9978" max="9978" width="11.44140625" style="25" customWidth="1"/>
    <col min="9979" max="9979" width="14.44140625" style="25" customWidth="1"/>
    <col min="9980" max="10222" width="11.44140625" style="25"/>
    <col min="10223" max="10223" width="14.44140625" style="25" customWidth="1"/>
    <col min="10224" max="10224" width="38" style="25" customWidth="1"/>
    <col min="10225" max="10225" width="31.44140625" style="25" customWidth="1"/>
    <col min="10226" max="10226" width="21.44140625" style="25" customWidth="1"/>
    <col min="10227" max="10227" width="19" style="25" customWidth="1"/>
    <col min="10228" max="10228" width="14" style="25" customWidth="1"/>
    <col min="10229" max="10229" width="19.109375" style="25" customWidth="1"/>
    <col min="10230" max="10230" width="15.88671875" style="25" customWidth="1"/>
    <col min="10231" max="10232" width="11.44140625" style="25"/>
    <col min="10233" max="10233" width="12.88671875" style="25" customWidth="1"/>
    <col min="10234" max="10234" width="11.44140625" style="25" customWidth="1"/>
    <col min="10235" max="10235" width="14.44140625" style="25" customWidth="1"/>
    <col min="10236" max="10478" width="11.44140625" style="25"/>
    <col min="10479" max="10479" width="14.44140625" style="25" customWidth="1"/>
    <col min="10480" max="10480" width="38" style="25" customWidth="1"/>
    <col min="10481" max="10481" width="31.44140625" style="25" customWidth="1"/>
    <col min="10482" max="10482" width="21.44140625" style="25" customWidth="1"/>
    <col min="10483" max="10483" width="19" style="25" customWidth="1"/>
    <col min="10484" max="10484" width="14" style="25" customWidth="1"/>
    <col min="10485" max="10485" width="19.109375" style="25" customWidth="1"/>
    <col min="10486" max="10486" width="15.88671875" style="25" customWidth="1"/>
    <col min="10487" max="10488" width="11.44140625" style="25"/>
    <col min="10489" max="10489" width="12.88671875" style="25" customWidth="1"/>
    <col min="10490" max="10490" width="11.44140625" style="25" customWidth="1"/>
    <col min="10491" max="10491" width="14.44140625" style="25" customWidth="1"/>
    <col min="10492" max="10734" width="11.44140625" style="25"/>
    <col min="10735" max="10735" width="14.44140625" style="25" customWidth="1"/>
    <col min="10736" max="10736" width="38" style="25" customWidth="1"/>
    <col min="10737" max="10737" width="31.44140625" style="25" customWidth="1"/>
    <col min="10738" max="10738" width="21.44140625" style="25" customWidth="1"/>
    <col min="10739" max="10739" width="19" style="25" customWidth="1"/>
    <col min="10740" max="10740" width="14" style="25" customWidth="1"/>
    <col min="10741" max="10741" width="19.109375" style="25" customWidth="1"/>
    <col min="10742" max="10742" width="15.88671875" style="25" customWidth="1"/>
    <col min="10743" max="10744" width="11.44140625" style="25"/>
    <col min="10745" max="10745" width="12.88671875" style="25" customWidth="1"/>
    <col min="10746" max="10746" width="11.44140625" style="25" customWidth="1"/>
    <col min="10747" max="10747" width="14.44140625" style="25" customWidth="1"/>
    <col min="10748" max="10990" width="11.44140625" style="25"/>
    <col min="10991" max="10991" width="14.44140625" style="25" customWidth="1"/>
    <col min="10992" max="10992" width="38" style="25" customWidth="1"/>
    <col min="10993" max="10993" width="31.44140625" style="25" customWidth="1"/>
    <col min="10994" max="10994" width="21.44140625" style="25" customWidth="1"/>
    <col min="10995" max="10995" width="19" style="25" customWidth="1"/>
    <col min="10996" max="10996" width="14" style="25" customWidth="1"/>
    <col min="10997" max="10997" width="19.109375" style="25" customWidth="1"/>
    <col min="10998" max="10998" width="15.88671875" style="25" customWidth="1"/>
    <col min="10999" max="11000" width="11.44140625" style="25"/>
    <col min="11001" max="11001" width="12.88671875" style="25" customWidth="1"/>
    <col min="11002" max="11002" width="11.44140625" style="25" customWidth="1"/>
    <col min="11003" max="11003" width="14.44140625" style="25" customWidth="1"/>
    <col min="11004" max="11246" width="11.44140625" style="25"/>
    <col min="11247" max="11247" width="14.44140625" style="25" customWidth="1"/>
    <col min="11248" max="11248" width="38" style="25" customWidth="1"/>
    <col min="11249" max="11249" width="31.44140625" style="25" customWidth="1"/>
    <col min="11250" max="11250" width="21.44140625" style="25" customWidth="1"/>
    <col min="11251" max="11251" width="19" style="25" customWidth="1"/>
    <col min="11252" max="11252" width="14" style="25" customWidth="1"/>
    <col min="11253" max="11253" width="19.109375" style="25" customWidth="1"/>
    <col min="11254" max="11254" width="15.88671875" style="25" customWidth="1"/>
    <col min="11255" max="11256" width="11.44140625" style="25"/>
    <col min="11257" max="11257" width="12.88671875" style="25" customWidth="1"/>
    <col min="11258" max="11258" width="11.44140625" style="25" customWidth="1"/>
    <col min="11259" max="11259" width="14.44140625" style="25" customWidth="1"/>
    <col min="11260" max="11502" width="11.44140625" style="25"/>
    <col min="11503" max="11503" width="14.44140625" style="25" customWidth="1"/>
    <col min="11504" max="11504" width="38" style="25" customWidth="1"/>
    <col min="11505" max="11505" width="31.44140625" style="25" customWidth="1"/>
    <col min="11506" max="11506" width="21.44140625" style="25" customWidth="1"/>
    <col min="11507" max="11507" width="19" style="25" customWidth="1"/>
    <col min="11508" max="11508" width="14" style="25" customWidth="1"/>
    <col min="11509" max="11509" width="19.109375" style="25" customWidth="1"/>
    <col min="11510" max="11510" width="15.88671875" style="25" customWidth="1"/>
    <col min="11511" max="11512" width="11.44140625" style="25"/>
    <col min="11513" max="11513" width="12.88671875" style="25" customWidth="1"/>
    <col min="11514" max="11514" width="11.44140625" style="25" customWidth="1"/>
    <col min="11515" max="11515" width="14.44140625" style="25" customWidth="1"/>
    <col min="11516" max="11758" width="11.44140625" style="25"/>
    <col min="11759" max="11759" width="14.44140625" style="25" customWidth="1"/>
    <col min="11760" max="11760" width="38" style="25" customWidth="1"/>
    <col min="11761" max="11761" width="31.44140625" style="25" customWidth="1"/>
    <col min="11762" max="11762" width="21.44140625" style="25" customWidth="1"/>
    <col min="11763" max="11763" width="19" style="25" customWidth="1"/>
    <col min="11764" max="11764" width="14" style="25" customWidth="1"/>
    <col min="11765" max="11765" width="19.109375" style="25" customWidth="1"/>
    <col min="11766" max="11766" width="15.88671875" style="25" customWidth="1"/>
    <col min="11767" max="11768" width="11.44140625" style="25"/>
    <col min="11769" max="11769" width="12.88671875" style="25" customWidth="1"/>
    <col min="11770" max="11770" width="11.44140625" style="25" customWidth="1"/>
    <col min="11771" max="11771" width="14.44140625" style="25" customWidth="1"/>
    <col min="11772" max="12014" width="11.44140625" style="25"/>
    <col min="12015" max="12015" width="14.44140625" style="25" customWidth="1"/>
    <col min="12016" max="12016" width="38" style="25" customWidth="1"/>
    <col min="12017" max="12017" width="31.44140625" style="25" customWidth="1"/>
    <col min="12018" max="12018" width="21.44140625" style="25" customWidth="1"/>
    <col min="12019" max="12019" width="19" style="25" customWidth="1"/>
    <col min="12020" max="12020" width="14" style="25" customWidth="1"/>
    <col min="12021" max="12021" width="19.109375" style="25" customWidth="1"/>
    <col min="12022" max="12022" width="15.88671875" style="25" customWidth="1"/>
    <col min="12023" max="12024" width="11.44140625" style="25"/>
    <col min="12025" max="12025" width="12.88671875" style="25" customWidth="1"/>
    <col min="12026" max="12026" width="11.44140625" style="25" customWidth="1"/>
    <col min="12027" max="12027" width="14.44140625" style="25" customWidth="1"/>
    <col min="12028" max="12270" width="11.44140625" style="25"/>
    <col min="12271" max="12271" width="14.44140625" style="25" customWidth="1"/>
    <col min="12272" max="12272" width="38" style="25" customWidth="1"/>
    <col min="12273" max="12273" width="31.44140625" style="25" customWidth="1"/>
    <col min="12274" max="12274" width="21.44140625" style="25" customWidth="1"/>
    <col min="12275" max="12275" width="19" style="25" customWidth="1"/>
    <col min="12276" max="12276" width="14" style="25" customWidth="1"/>
    <col min="12277" max="12277" width="19.109375" style="25" customWidth="1"/>
    <col min="12278" max="12278" width="15.88671875" style="25" customWidth="1"/>
    <col min="12279" max="12280" width="11.44140625" style="25"/>
    <col min="12281" max="12281" width="12.88671875" style="25" customWidth="1"/>
    <col min="12282" max="12282" width="11.44140625" style="25" customWidth="1"/>
    <col min="12283" max="12283" width="14.44140625" style="25" customWidth="1"/>
    <col min="12284" max="12526" width="11.44140625" style="25"/>
    <col min="12527" max="12527" width="14.44140625" style="25" customWidth="1"/>
    <col min="12528" max="12528" width="38" style="25" customWidth="1"/>
    <col min="12529" max="12529" width="31.44140625" style="25" customWidth="1"/>
    <col min="12530" max="12530" width="21.44140625" style="25" customWidth="1"/>
    <col min="12531" max="12531" width="19" style="25" customWidth="1"/>
    <col min="12532" max="12532" width="14" style="25" customWidth="1"/>
    <col min="12533" max="12533" width="19.109375" style="25" customWidth="1"/>
    <col min="12534" max="12534" width="15.88671875" style="25" customWidth="1"/>
    <col min="12535" max="12536" width="11.44140625" style="25"/>
    <col min="12537" max="12537" width="12.88671875" style="25" customWidth="1"/>
    <col min="12538" max="12538" width="11.44140625" style="25" customWidth="1"/>
    <col min="12539" max="12539" width="14.44140625" style="25" customWidth="1"/>
    <col min="12540" max="12782" width="11.44140625" style="25"/>
    <col min="12783" max="12783" width="14.44140625" style="25" customWidth="1"/>
    <col min="12784" max="12784" width="38" style="25" customWidth="1"/>
    <col min="12785" max="12785" width="31.44140625" style="25" customWidth="1"/>
    <col min="12786" max="12786" width="21.44140625" style="25" customWidth="1"/>
    <col min="12787" max="12787" width="19" style="25" customWidth="1"/>
    <col min="12788" max="12788" width="14" style="25" customWidth="1"/>
    <col min="12789" max="12789" width="19.109375" style="25" customWidth="1"/>
    <col min="12790" max="12790" width="15.88671875" style="25" customWidth="1"/>
    <col min="12791" max="12792" width="11.44140625" style="25"/>
    <col min="12793" max="12793" width="12.88671875" style="25" customWidth="1"/>
    <col min="12794" max="12794" width="11.44140625" style="25" customWidth="1"/>
    <col min="12795" max="12795" width="14.44140625" style="25" customWidth="1"/>
    <col min="12796" max="13038" width="11.44140625" style="25"/>
    <col min="13039" max="13039" width="14.44140625" style="25" customWidth="1"/>
    <col min="13040" max="13040" width="38" style="25" customWidth="1"/>
    <col min="13041" max="13041" width="31.44140625" style="25" customWidth="1"/>
    <col min="13042" max="13042" width="21.44140625" style="25" customWidth="1"/>
    <col min="13043" max="13043" width="19" style="25" customWidth="1"/>
    <col min="13044" max="13044" width="14" style="25" customWidth="1"/>
    <col min="13045" max="13045" width="19.109375" style="25" customWidth="1"/>
    <col min="13046" max="13046" width="15.88671875" style="25" customWidth="1"/>
    <col min="13047" max="13048" width="11.44140625" style="25"/>
    <col min="13049" max="13049" width="12.88671875" style="25" customWidth="1"/>
    <col min="13050" max="13050" width="11.44140625" style="25" customWidth="1"/>
    <col min="13051" max="13051" width="14.44140625" style="25" customWidth="1"/>
    <col min="13052" max="13294" width="11.44140625" style="25"/>
    <col min="13295" max="13295" width="14.44140625" style="25" customWidth="1"/>
    <col min="13296" max="13296" width="38" style="25" customWidth="1"/>
    <col min="13297" max="13297" width="31.44140625" style="25" customWidth="1"/>
    <col min="13298" max="13298" width="21.44140625" style="25" customWidth="1"/>
    <col min="13299" max="13299" width="19" style="25" customWidth="1"/>
    <col min="13300" max="13300" width="14" style="25" customWidth="1"/>
    <col min="13301" max="13301" width="19.109375" style="25" customWidth="1"/>
    <col min="13302" max="13302" width="15.88671875" style="25" customWidth="1"/>
    <col min="13303" max="13304" width="11.44140625" style="25"/>
    <col min="13305" max="13305" width="12.88671875" style="25" customWidth="1"/>
    <col min="13306" max="13306" width="11.44140625" style="25" customWidth="1"/>
    <col min="13307" max="13307" width="14.44140625" style="25" customWidth="1"/>
    <col min="13308" max="13550" width="11.44140625" style="25"/>
    <col min="13551" max="13551" width="14.44140625" style="25" customWidth="1"/>
    <col min="13552" max="13552" width="38" style="25" customWidth="1"/>
    <col min="13553" max="13553" width="31.44140625" style="25" customWidth="1"/>
    <col min="13554" max="13554" width="21.44140625" style="25" customWidth="1"/>
    <col min="13555" max="13555" width="19" style="25" customWidth="1"/>
    <col min="13556" max="13556" width="14" style="25" customWidth="1"/>
    <col min="13557" max="13557" width="19.109375" style="25" customWidth="1"/>
    <col min="13558" max="13558" width="15.88671875" style="25" customWidth="1"/>
    <col min="13559" max="13560" width="11.44140625" style="25"/>
    <col min="13561" max="13561" width="12.88671875" style="25" customWidth="1"/>
    <col min="13562" max="13562" width="11.44140625" style="25" customWidth="1"/>
    <col min="13563" max="13563" width="14.44140625" style="25" customWidth="1"/>
    <col min="13564" max="13806" width="11.44140625" style="25"/>
    <col min="13807" max="13807" width="14.44140625" style="25" customWidth="1"/>
    <col min="13808" max="13808" width="38" style="25" customWidth="1"/>
    <col min="13809" max="13809" width="31.44140625" style="25" customWidth="1"/>
    <col min="13810" max="13810" width="21.44140625" style="25" customWidth="1"/>
    <col min="13811" max="13811" width="19" style="25" customWidth="1"/>
    <col min="13812" max="13812" width="14" style="25" customWidth="1"/>
    <col min="13813" max="13813" width="19.109375" style="25" customWidth="1"/>
    <col min="13814" max="13814" width="15.88671875" style="25" customWidth="1"/>
    <col min="13815" max="13816" width="11.44140625" style="25"/>
    <col min="13817" max="13817" width="12.88671875" style="25" customWidth="1"/>
    <col min="13818" max="13818" width="11.44140625" style="25" customWidth="1"/>
    <col min="13819" max="13819" width="14.44140625" style="25" customWidth="1"/>
    <col min="13820" max="14062" width="11.44140625" style="25"/>
    <col min="14063" max="14063" width="14.44140625" style="25" customWidth="1"/>
    <col min="14064" max="14064" width="38" style="25" customWidth="1"/>
    <col min="14065" max="14065" width="31.44140625" style="25" customWidth="1"/>
    <col min="14066" max="14066" width="21.44140625" style="25" customWidth="1"/>
    <col min="14067" max="14067" width="19" style="25" customWidth="1"/>
    <col min="14068" max="14068" width="14" style="25" customWidth="1"/>
    <col min="14069" max="14069" width="19.109375" style="25" customWidth="1"/>
    <col min="14070" max="14070" width="15.88671875" style="25" customWidth="1"/>
    <col min="14071" max="14072" width="11.44140625" style="25"/>
    <col min="14073" max="14073" width="12.88671875" style="25" customWidth="1"/>
    <col min="14074" max="14074" width="11.44140625" style="25" customWidth="1"/>
    <col min="14075" max="14075" width="14.44140625" style="25" customWidth="1"/>
    <col min="14076" max="14318" width="11.44140625" style="25"/>
    <col min="14319" max="14319" width="14.44140625" style="25" customWidth="1"/>
    <col min="14320" max="14320" width="38" style="25" customWidth="1"/>
    <col min="14321" max="14321" width="31.44140625" style="25" customWidth="1"/>
    <col min="14322" max="14322" width="21.44140625" style="25" customWidth="1"/>
    <col min="14323" max="14323" width="19" style="25" customWidth="1"/>
    <col min="14324" max="14324" width="14" style="25" customWidth="1"/>
    <col min="14325" max="14325" width="19.109375" style="25" customWidth="1"/>
    <col min="14326" max="14326" width="15.88671875" style="25" customWidth="1"/>
    <col min="14327" max="14328" width="11.44140625" style="25"/>
    <col min="14329" max="14329" width="12.88671875" style="25" customWidth="1"/>
    <col min="14330" max="14330" width="11.44140625" style="25" customWidth="1"/>
    <col min="14331" max="14331" width="14.44140625" style="25" customWidth="1"/>
    <col min="14332" max="14574" width="11.44140625" style="25"/>
    <col min="14575" max="14575" width="14.44140625" style="25" customWidth="1"/>
    <col min="14576" max="14576" width="38" style="25" customWidth="1"/>
    <col min="14577" max="14577" width="31.44140625" style="25" customWidth="1"/>
    <col min="14578" max="14578" width="21.44140625" style="25" customWidth="1"/>
    <col min="14579" max="14579" width="19" style="25" customWidth="1"/>
    <col min="14580" max="14580" width="14" style="25" customWidth="1"/>
    <col min="14581" max="14581" width="19.109375" style="25" customWidth="1"/>
    <col min="14582" max="14582" width="15.88671875" style="25" customWidth="1"/>
    <col min="14583" max="14584" width="11.44140625" style="25"/>
    <col min="14585" max="14585" width="12.88671875" style="25" customWidth="1"/>
    <col min="14586" max="14586" width="11.44140625" style="25" customWidth="1"/>
    <col min="14587" max="14587" width="14.44140625" style="25" customWidth="1"/>
    <col min="14588" max="14830" width="11.44140625" style="25"/>
    <col min="14831" max="14831" width="14.44140625" style="25" customWidth="1"/>
    <col min="14832" max="14832" width="38" style="25" customWidth="1"/>
    <col min="14833" max="14833" width="31.44140625" style="25" customWidth="1"/>
    <col min="14834" max="14834" width="21.44140625" style="25" customWidth="1"/>
    <col min="14835" max="14835" width="19" style="25" customWidth="1"/>
    <col min="14836" max="14836" width="14" style="25" customWidth="1"/>
    <col min="14837" max="14837" width="19.109375" style="25" customWidth="1"/>
    <col min="14838" max="14838" width="15.88671875" style="25" customWidth="1"/>
    <col min="14839" max="14840" width="11.44140625" style="25"/>
    <col min="14841" max="14841" width="12.88671875" style="25" customWidth="1"/>
    <col min="14842" max="14842" width="11.44140625" style="25" customWidth="1"/>
    <col min="14843" max="14843" width="14.44140625" style="25" customWidth="1"/>
    <col min="14844" max="15086" width="11.44140625" style="25"/>
    <col min="15087" max="15087" width="14.44140625" style="25" customWidth="1"/>
    <col min="15088" max="15088" width="38" style="25" customWidth="1"/>
    <col min="15089" max="15089" width="31.44140625" style="25" customWidth="1"/>
    <col min="15090" max="15090" width="21.44140625" style="25" customWidth="1"/>
    <col min="15091" max="15091" width="19" style="25" customWidth="1"/>
    <col min="15092" max="15092" width="14" style="25" customWidth="1"/>
    <col min="15093" max="15093" width="19.109375" style="25" customWidth="1"/>
    <col min="15094" max="15094" width="15.88671875" style="25" customWidth="1"/>
    <col min="15095" max="15096" width="11.44140625" style="25"/>
    <col min="15097" max="15097" width="12.88671875" style="25" customWidth="1"/>
    <col min="15098" max="15098" width="11.44140625" style="25" customWidth="1"/>
    <col min="15099" max="15099" width="14.44140625" style="25" customWidth="1"/>
    <col min="15100" max="15342" width="11.44140625" style="25"/>
    <col min="15343" max="15343" width="14.44140625" style="25" customWidth="1"/>
    <col min="15344" max="15344" width="38" style="25" customWidth="1"/>
    <col min="15345" max="15345" width="31.44140625" style="25" customWidth="1"/>
    <col min="15346" max="15346" width="21.44140625" style="25" customWidth="1"/>
    <col min="15347" max="15347" width="19" style="25" customWidth="1"/>
    <col min="15348" max="15348" width="14" style="25" customWidth="1"/>
    <col min="15349" max="15349" width="19.109375" style="25" customWidth="1"/>
    <col min="15350" max="15350" width="15.88671875" style="25" customWidth="1"/>
    <col min="15351" max="15352" width="11.44140625" style="25"/>
    <col min="15353" max="15353" width="12.88671875" style="25" customWidth="1"/>
    <col min="15354" max="15354" width="11.44140625" style="25" customWidth="1"/>
    <col min="15355" max="15355" width="14.44140625" style="25" customWidth="1"/>
    <col min="15356" max="15598" width="11.44140625" style="25"/>
    <col min="15599" max="15599" width="14.44140625" style="25" customWidth="1"/>
    <col min="15600" max="15600" width="38" style="25" customWidth="1"/>
    <col min="15601" max="15601" width="31.44140625" style="25" customWidth="1"/>
    <col min="15602" max="15602" width="21.44140625" style="25" customWidth="1"/>
    <col min="15603" max="15603" width="19" style="25" customWidth="1"/>
    <col min="15604" max="15604" width="14" style="25" customWidth="1"/>
    <col min="15605" max="15605" width="19.109375" style="25" customWidth="1"/>
    <col min="15606" max="15606" width="15.88671875" style="25" customWidth="1"/>
    <col min="15607" max="15608" width="11.44140625" style="25"/>
    <col min="15609" max="15609" width="12.88671875" style="25" customWidth="1"/>
    <col min="15610" max="15610" width="11.44140625" style="25" customWidth="1"/>
    <col min="15611" max="15611" width="14.44140625" style="25" customWidth="1"/>
    <col min="15612" max="15854" width="11.44140625" style="25"/>
    <col min="15855" max="15855" width="14.44140625" style="25" customWidth="1"/>
    <col min="15856" max="15856" width="38" style="25" customWidth="1"/>
    <col min="15857" max="15857" width="31.44140625" style="25" customWidth="1"/>
    <col min="15858" max="15858" width="21.44140625" style="25" customWidth="1"/>
    <col min="15859" max="15859" width="19" style="25" customWidth="1"/>
    <col min="15860" max="15860" width="14" style="25" customWidth="1"/>
    <col min="15861" max="15861" width="19.109375" style="25" customWidth="1"/>
    <col min="15862" max="15862" width="15.88671875" style="25" customWidth="1"/>
    <col min="15863" max="15864" width="11.44140625" style="25"/>
    <col min="15865" max="15865" width="12.88671875" style="25" customWidth="1"/>
    <col min="15866" max="15866" width="11.44140625" style="25" customWidth="1"/>
    <col min="15867" max="15867" width="14.44140625" style="25" customWidth="1"/>
    <col min="15868" max="16110" width="11.44140625" style="25"/>
    <col min="16111" max="16111" width="14.44140625" style="25" customWidth="1"/>
    <col min="16112" max="16112" width="38" style="25" customWidth="1"/>
    <col min="16113" max="16113" width="31.44140625" style="25" customWidth="1"/>
    <col min="16114" max="16114" width="21.44140625" style="25" customWidth="1"/>
    <col min="16115" max="16115" width="19" style="25" customWidth="1"/>
    <col min="16116" max="16116" width="14" style="25" customWidth="1"/>
    <col min="16117" max="16117" width="19.109375" style="25" customWidth="1"/>
    <col min="16118" max="16118" width="15.88671875" style="25" customWidth="1"/>
    <col min="16119" max="16120" width="11.44140625" style="25"/>
    <col min="16121" max="16121" width="12.88671875" style="25" customWidth="1"/>
    <col min="16122" max="16122" width="11.44140625" style="25" customWidth="1"/>
    <col min="16123" max="16123" width="14.44140625" style="25" customWidth="1"/>
    <col min="16124" max="16384" width="11.44140625" style="25"/>
  </cols>
  <sheetData>
    <row r="1" spans="2:6" ht="15" thickBot="1" x14ac:dyDescent="0.35"/>
    <row r="2" spans="2:6" ht="14.4" customHeight="1" x14ac:dyDescent="0.3">
      <c r="B2" s="160" t="s">
        <v>28</v>
      </c>
      <c r="C2" s="161"/>
      <c r="D2" s="161"/>
      <c r="E2" s="161"/>
      <c r="F2" s="162"/>
    </row>
    <row r="3" spans="2:6" ht="14.4" customHeight="1" x14ac:dyDescent="0.3">
      <c r="B3" s="163"/>
      <c r="C3" s="164"/>
      <c r="D3" s="164"/>
      <c r="E3" s="164"/>
      <c r="F3" s="165"/>
    </row>
    <row r="4" spans="2:6" ht="14.4" customHeight="1" thickBot="1" x14ac:dyDescent="0.35">
      <c r="B4" s="166"/>
      <c r="C4" s="167"/>
      <c r="D4" s="167"/>
      <c r="E4" s="167"/>
      <c r="F4" s="168"/>
    </row>
    <row r="5" spans="2:6" ht="16.2" thickBot="1" x14ac:dyDescent="0.35">
      <c r="B5" s="169" t="s">
        <v>29</v>
      </c>
      <c r="C5" s="170"/>
      <c r="D5" s="193"/>
      <c r="E5" s="194"/>
      <c r="F5" s="195"/>
    </row>
    <row r="6" spans="2:6" ht="5.0999999999999996" customHeight="1" thickBot="1" x14ac:dyDescent="0.35">
      <c r="B6" s="40"/>
      <c r="C6" s="40"/>
      <c r="D6" s="40"/>
      <c r="E6" s="40"/>
      <c r="F6" s="34"/>
    </row>
    <row r="7" spans="2:6" ht="15" customHeight="1" x14ac:dyDescent="0.3">
      <c r="B7" s="171" t="s">
        <v>30</v>
      </c>
      <c r="C7" s="171" t="s">
        <v>31</v>
      </c>
      <c r="D7" s="171" t="s">
        <v>37</v>
      </c>
      <c r="E7" s="173" t="s">
        <v>32</v>
      </c>
      <c r="F7" s="171" t="s">
        <v>33</v>
      </c>
    </row>
    <row r="8" spans="2:6" ht="43.65" customHeight="1" thickBot="1" x14ac:dyDescent="0.35">
      <c r="B8" s="172"/>
      <c r="C8" s="172"/>
      <c r="D8" s="172"/>
      <c r="E8" s="174"/>
      <c r="F8" s="172"/>
    </row>
    <row r="9" spans="2:6" ht="42" thickBot="1" x14ac:dyDescent="0.35">
      <c r="B9" s="60" t="str">
        <f>+Priorización!D12</f>
        <v>Contratacion Administrativa Ejecucion</v>
      </c>
      <c r="C9" s="60" t="str">
        <f>+'[3]Plan+Tareas'!$G$21</f>
        <v>Carpetas contractuales, aplicativos de Gestión Transparente y SECOP</v>
      </c>
      <c r="D9" s="61" t="s">
        <v>38</v>
      </c>
      <c r="E9" s="73">
        <f>+[3]Presupuesto!$G$2</f>
        <v>80</v>
      </c>
      <c r="F9" s="55" t="s">
        <v>34</v>
      </c>
    </row>
    <row r="10" spans="2:6" ht="42" thickBot="1" x14ac:dyDescent="0.35">
      <c r="B10" s="60" t="str">
        <f>+Priorización!D13</f>
        <v>Contratacion Administrativa Ejecucion</v>
      </c>
      <c r="C10" s="60" t="str">
        <f>+'[3]Plan+Tareas'!$G$21</f>
        <v>Carpetas contractuales, aplicativos de Gestión Transparente y SECOP</v>
      </c>
      <c r="D10" s="61" t="s">
        <v>38</v>
      </c>
      <c r="E10" s="73">
        <f>+[3]Presupuesto!$G$2</f>
        <v>80</v>
      </c>
      <c r="F10" s="55" t="s">
        <v>34</v>
      </c>
    </row>
    <row r="11" spans="2:6" ht="42" thickBot="1" x14ac:dyDescent="0.35">
      <c r="B11" s="60" t="str">
        <f>+Priorización!D14</f>
        <v>Contratacion Administrativa Precontractual</v>
      </c>
      <c r="C11" s="60" t="str">
        <f>+'[3]Plan+Tareas'!$G$21</f>
        <v>Carpetas contractuales, aplicativos de Gestión Transparente y SECOP</v>
      </c>
      <c r="D11" s="62" t="s">
        <v>38</v>
      </c>
      <c r="E11" s="73">
        <f>+E9</f>
        <v>80</v>
      </c>
      <c r="F11" s="55" t="s">
        <v>34</v>
      </c>
    </row>
    <row r="12" spans="2:6" ht="42" thickBot="1" x14ac:dyDescent="0.35">
      <c r="B12" s="60" t="str">
        <f>+Priorización!D15</f>
        <v>Contratacion Administrativa Precontractual</v>
      </c>
      <c r="C12" s="60" t="str">
        <f>+'[3]Plan+Tareas'!$G$21</f>
        <v>Carpetas contractuales, aplicativos de Gestión Transparente y SECOP</v>
      </c>
      <c r="D12" s="62" t="s">
        <v>38</v>
      </c>
      <c r="E12" s="73">
        <f>+E10</f>
        <v>80</v>
      </c>
      <c r="F12" s="55" t="s">
        <v>34</v>
      </c>
    </row>
    <row r="13" spans="2:6" ht="28.2" thickBot="1" x14ac:dyDescent="0.35">
      <c r="B13" s="60" t="str">
        <f>+Priorización!D16</f>
        <v>Presupuestal</v>
      </c>
      <c r="C13" s="60" t="str">
        <f>+'[3]Plan+Tareas'!$G$22</f>
        <v>Sistema de Información Presupuestal</v>
      </c>
      <c r="D13" s="62" t="s">
        <v>38</v>
      </c>
      <c r="E13" s="73">
        <f>+E11</f>
        <v>80</v>
      </c>
      <c r="F13" s="55" t="s">
        <v>34</v>
      </c>
    </row>
    <row r="14" spans="2:6" ht="42" thickBot="1" x14ac:dyDescent="0.35">
      <c r="B14" s="60" t="str">
        <f>+Priorización!D17</f>
        <v>Contratacion Administrativa Ejecucion</v>
      </c>
      <c r="C14" s="60" t="str">
        <f>+'[3]Plan+Tareas'!$G$21</f>
        <v>Carpetas contractuales, aplicativos de Gestión Transparente y SECOP</v>
      </c>
      <c r="D14" s="62" t="s">
        <v>38</v>
      </c>
      <c r="E14" s="73">
        <f t="shared" ref="E14:E18" si="0">+E13</f>
        <v>80</v>
      </c>
      <c r="F14" s="55" t="s">
        <v>34</v>
      </c>
    </row>
    <row r="15" spans="2:6" ht="42" thickBot="1" x14ac:dyDescent="0.35">
      <c r="B15" s="60" t="str">
        <f>+Priorización!D18</f>
        <v>Contratacion Administrativa Ejecucion</v>
      </c>
      <c r="C15" s="60" t="str">
        <f>+'[3]Plan+Tareas'!$G$21</f>
        <v>Carpetas contractuales, aplicativos de Gestión Transparente y SECOP</v>
      </c>
      <c r="D15" s="62" t="s">
        <v>38</v>
      </c>
      <c r="E15" s="73">
        <f t="shared" si="0"/>
        <v>80</v>
      </c>
      <c r="F15" s="55" t="s">
        <v>34</v>
      </c>
    </row>
    <row r="16" spans="2:6" ht="28.2" thickBot="1" x14ac:dyDescent="0.35">
      <c r="B16" s="60" t="str">
        <f>+Priorización!D19</f>
        <v>Proceso presupuestal de la Corporación</v>
      </c>
      <c r="C16" s="60" t="str">
        <f>+'[3]Plan+Tareas'!$G$22</f>
        <v>Sistema de Información Presupuestal</v>
      </c>
      <c r="D16" s="62" t="s">
        <v>38</v>
      </c>
      <c r="E16" s="73">
        <f t="shared" si="0"/>
        <v>80</v>
      </c>
      <c r="F16" s="55" t="s">
        <v>34</v>
      </c>
    </row>
    <row r="17" spans="2:6" ht="42" thickBot="1" x14ac:dyDescent="0.35">
      <c r="B17" s="60" t="str">
        <f>+Priorización!D20</f>
        <v xml:space="preserve">Proceso de apoyo a la gestion </v>
      </c>
      <c r="C17" s="60" t="s">
        <v>165</v>
      </c>
      <c r="D17" s="62" t="s">
        <v>38</v>
      </c>
      <c r="E17" s="73">
        <f t="shared" si="0"/>
        <v>80</v>
      </c>
      <c r="F17" s="55" t="s">
        <v>34</v>
      </c>
    </row>
    <row r="18" spans="2:6" ht="15" thickBot="1" x14ac:dyDescent="0.35">
      <c r="B18" s="60" t="str">
        <f>+Priorización!D21</f>
        <v xml:space="preserve">Proceso de apoyo a la gestion </v>
      </c>
      <c r="C18" s="60" t="s">
        <v>167</v>
      </c>
      <c r="D18" s="62" t="s">
        <v>38</v>
      </c>
      <c r="E18" s="54">
        <f t="shared" si="0"/>
        <v>80</v>
      </c>
      <c r="F18" s="55" t="s">
        <v>34</v>
      </c>
    </row>
    <row r="19" spans="2:6" ht="69.599999999999994" thickBot="1" x14ac:dyDescent="0.35">
      <c r="B19" s="60" t="str">
        <f>+Priorización!D22</f>
        <v>Proceso estrategico para el desarrollo de las prioridades estrategicas para la atracción, desarrollo y generación de retos</v>
      </c>
      <c r="C19" s="60" t="str">
        <f>+'[3]Plan+Tareas'!$G$30</f>
        <v>Documentos, presentaciones, simulaciones de la nueva estructura liquida de la Corporación</v>
      </c>
      <c r="D19" s="62" t="s">
        <v>38</v>
      </c>
      <c r="E19" s="54">
        <f>+[3]Presupuesto!$G$11</f>
        <v>80</v>
      </c>
      <c r="F19" s="55" t="s">
        <v>34</v>
      </c>
    </row>
    <row r="20" spans="2:6" ht="27" thickBot="1" x14ac:dyDescent="0.35">
      <c r="B20" s="60" t="str">
        <f>+Priorización!D23</f>
        <v>Gobernanza y gestion</v>
      </c>
      <c r="C20" s="65" t="str">
        <f>+'[3]Plan+Tareas'!$G$31</f>
        <v>Actas de Asamblea de afiliados y Junta Directiva de la Corporación</v>
      </c>
      <c r="D20" s="62" t="s">
        <v>38</v>
      </c>
      <c r="E20" s="54">
        <f>+[3]Presupuesto!$G$12</f>
        <v>80</v>
      </c>
      <c r="F20" s="55" t="s">
        <v>34</v>
      </c>
    </row>
    <row r="21" spans="2:6" ht="55.8" thickBot="1" x14ac:dyDescent="0.35">
      <c r="B21" s="60" t="str">
        <f>+Priorización!D24</f>
        <v xml:space="preserve">Proceso de apoyo a la gestion </v>
      </c>
      <c r="C21" s="60" t="s">
        <v>183</v>
      </c>
      <c r="D21" s="62" t="s">
        <v>38</v>
      </c>
      <c r="E21" s="54">
        <f>+E18</f>
        <v>80</v>
      </c>
      <c r="F21" s="55" t="s">
        <v>34</v>
      </c>
    </row>
    <row r="22" spans="2:6" ht="69.599999999999994" thickBot="1" x14ac:dyDescent="0.35">
      <c r="B22" s="60" t="str">
        <f>+Priorización!D25</f>
        <v>Proceso estrategico para el desarrollo de las prioridades estrategicas para la atracción, desarrollo y generación de retos</v>
      </c>
      <c r="C22" s="60" t="str">
        <f>+'[3]Plan+Tareas'!$G$31</f>
        <v>Actas de Asamblea de afiliados y Junta Directiva de la Corporación</v>
      </c>
      <c r="D22" s="62" t="s">
        <v>38</v>
      </c>
      <c r="E22" s="54">
        <f>+E18</f>
        <v>80</v>
      </c>
      <c r="F22" s="55" t="s">
        <v>34</v>
      </c>
    </row>
    <row r="23" spans="2:6" ht="42" thickBot="1" x14ac:dyDescent="0.35">
      <c r="B23" s="60" t="str">
        <f>+Priorización!D26</f>
        <v>Proceso contractual de concesión de espacios</v>
      </c>
      <c r="C23" s="60" t="str">
        <f>+'[3]Plan+Tareas'!$G$26</f>
        <v>Carpetas de contratos de concesión de espacios del Landing</v>
      </c>
      <c r="D23" s="62" t="s">
        <v>38</v>
      </c>
      <c r="E23" s="54">
        <f>+[3]Presupuesto!$G$7</f>
        <v>64</v>
      </c>
      <c r="F23" s="55" t="s">
        <v>34</v>
      </c>
    </row>
    <row r="24" spans="2:6" ht="55.8" thickBot="1" x14ac:dyDescent="0.35">
      <c r="B24" s="60" t="str">
        <f>+Priorización!D27</f>
        <v>Proceso negocios del conocimiento</v>
      </c>
      <c r="C24" s="60" t="str">
        <f>+'[3]Plan+Tareas'!$G$25</f>
        <v>Informes de seguimiento al cumplimiento de indicadores de la Corporación y Plan de Desarrollo: 2020-2023</v>
      </c>
      <c r="D24" s="62" t="s">
        <v>38</v>
      </c>
      <c r="E24" s="54">
        <f>+[3]Presupuesto!$G$6</f>
        <v>80</v>
      </c>
      <c r="F24" s="55" t="s">
        <v>34</v>
      </c>
    </row>
    <row r="25" spans="2:6" ht="42" thickBot="1" x14ac:dyDescent="0.35">
      <c r="B25" s="60" t="str">
        <f>+Priorización!D28</f>
        <v>Proceso contractual de adquisicion de bienes y servicios</v>
      </c>
      <c r="C25" s="60" t="str">
        <f>+'[3]Plan+Tareas'!$G$26</f>
        <v>Carpetas de contratos de concesión de espacios del Landing</v>
      </c>
      <c r="D25" s="62" t="s">
        <v>38</v>
      </c>
      <c r="E25" s="54">
        <f>+[3]Presupuesto!$G$7</f>
        <v>64</v>
      </c>
      <c r="F25" s="55" t="s">
        <v>34</v>
      </c>
    </row>
    <row r="26" spans="2:6" ht="15" thickBot="1" x14ac:dyDescent="0.35">
      <c r="B26" s="175" t="s">
        <v>35</v>
      </c>
      <c r="C26" s="176"/>
      <c r="D26" s="177"/>
      <c r="E26" s="74">
        <f>SUM(E9:E25)</f>
        <v>1328</v>
      </c>
      <c r="F26" s="30"/>
    </row>
    <row r="27" spans="2:6" ht="15" thickBot="1" x14ac:dyDescent="0.35">
      <c r="B27" s="178" t="s">
        <v>72</v>
      </c>
      <c r="C27" s="179"/>
      <c r="D27" s="180"/>
      <c r="E27" s="75">
        <f>+[4]Hoja1!$E$2+[4]Hoja1!$E$3+[4]Hoja1!$E$4+[4]Hoja1!$E$5+[4]Hoja1!$E$6</f>
        <v>368</v>
      </c>
      <c r="F27" s="29"/>
    </row>
    <row r="28" spans="2:6" ht="15" thickBot="1" x14ac:dyDescent="0.35">
      <c r="B28" s="181" t="s">
        <v>36</v>
      </c>
      <c r="C28" s="182"/>
      <c r="D28" s="183"/>
      <c r="E28" s="76">
        <f>+E26-E27</f>
        <v>960</v>
      </c>
      <c r="F28" s="27"/>
    </row>
    <row r="29" spans="2:6" x14ac:dyDescent="0.3">
      <c r="B29" s="184" t="s">
        <v>46</v>
      </c>
      <c r="C29" s="185"/>
      <c r="D29" s="185"/>
      <c r="E29" s="185"/>
      <c r="F29" s="186"/>
    </row>
    <row r="30" spans="2:6" x14ac:dyDescent="0.3">
      <c r="B30" s="187"/>
      <c r="C30" s="188"/>
      <c r="D30" s="188"/>
      <c r="E30" s="188"/>
      <c r="F30" s="189"/>
    </row>
    <row r="31" spans="2:6" ht="15" thickBot="1" x14ac:dyDescent="0.35">
      <c r="B31" s="190"/>
      <c r="C31" s="191"/>
      <c r="D31" s="191"/>
      <c r="E31" s="191"/>
      <c r="F31" s="192"/>
    </row>
    <row r="32" spans="2:6" x14ac:dyDescent="0.3">
      <c r="B32" s="28"/>
      <c r="C32" s="28"/>
      <c r="D32" s="28"/>
      <c r="E32" s="28"/>
      <c r="F32" s="28"/>
    </row>
    <row r="33" spans="2:7" x14ac:dyDescent="0.3">
      <c r="B33" s="41" t="s">
        <v>47</v>
      </c>
      <c r="C33" s="26"/>
    </row>
    <row r="34" spans="2:7" x14ac:dyDescent="0.3">
      <c r="B34" s="26"/>
      <c r="C34" s="26"/>
      <c r="D34" s="26"/>
      <c r="E34" s="26"/>
      <c r="F34" s="26"/>
      <c r="G34" s="26"/>
    </row>
    <row r="35" spans="2:7" x14ac:dyDescent="0.3">
      <c r="B35" s="26"/>
      <c r="C35" s="31"/>
      <c r="D35" s="31"/>
      <c r="E35" s="32"/>
      <c r="F35" s="32"/>
      <c r="G35" s="26"/>
    </row>
    <row r="36" spans="2:7" x14ac:dyDescent="0.3">
      <c r="C36" s="26"/>
      <c r="D36" s="33"/>
      <c r="E36" s="26"/>
      <c r="F36" s="26"/>
      <c r="G36" s="26"/>
    </row>
    <row r="37" spans="2:7" x14ac:dyDescent="0.3">
      <c r="C37" s="26"/>
      <c r="D37" s="26"/>
      <c r="E37" s="26"/>
      <c r="F37" s="26"/>
      <c r="G37" s="26"/>
    </row>
    <row r="38" spans="2:7" x14ac:dyDescent="0.3">
      <c r="C38" s="26"/>
      <c r="D38" s="26"/>
      <c r="E38" s="26"/>
      <c r="F38" s="26"/>
      <c r="G38" s="26"/>
    </row>
    <row r="39" spans="2:7" x14ac:dyDescent="0.3">
      <c r="C39" s="26"/>
      <c r="D39" s="26"/>
      <c r="E39" s="26"/>
      <c r="F39" s="26"/>
      <c r="G39" s="26"/>
    </row>
  </sheetData>
  <mergeCells count="12">
    <mergeCell ref="B26:D26"/>
    <mergeCell ref="B27:D27"/>
    <mergeCell ref="B28:D28"/>
    <mergeCell ref="B29:F31"/>
    <mergeCell ref="D5:F5"/>
    <mergeCell ref="D7:D8"/>
    <mergeCell ref="B2:F4"/>
    <mergeCell ref="B5:C5"/>
    <mergeCell ref="B7:B8"/>
    <mergeCell ref="C7:C8"/>
    <mergeCell ref="E7:E8"/>
    <mergeCell ref="F7:F8"/>
  </mergeCells>
  <dataValidations count="2">
    <dataValidation type="list" allowBlank="1" showInputMessage="1" showErrorMessage="1" sqref="F9:F25">
      <formula1>"Si,No"</formula1>
    </dataValidation>
    <dataValidation type="list" allowBlank="1" showInputMessage="1" showErrorMessage="1" sqref="D9:D25">
      <formula1>"Aseguramiento,Consultoria"</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abSelected="1" topLeftCell="A37" workbookViewId="0">
      <selection activeCell="G38" sqref="G38"/>
    </sheetView>
  </sheetViews>
  <sheetFormatPr baseColWidth="10" defaultRowHeight="14.4" x14ac:dyDescent="0.3"/>
  <cols>
    <col min="1" max="1" width="12.33203125" bestFit="1" customWidth="1"/>
    <col min="2" max="2" width="47" customWidth="1"/>
    <col min="3" max="3" width="27.33203125" customWidth="1"/>
    <col min="4" max="4" width="28.77734375" customWidth="1"/>
    <col min="5" max="5" width="26.6640625" bestFit="1" customWidth="1"/>
    <col min="6" max="6" width="24.6640625" customWidth="1"/>
    <col min="7" max="7" width="22.6640625" customWidth="1"/>
  </cols>
  <sheetData>
    <row r="1" spans="1:7" ht="15" customHeight="1" x14ac:dyDescent="0.3">
      <c r="A1" s="198" t="s">
        <v>73</v>
      </c>
      <c r="B1" s="198"/>
      <c r="C1" s="198"/>
      <c r="D1" s="198"/>
      <c r="E1" s="198"/>
      <c r="F1" s="198"/>
      <c r="G1" s="198"/>
    </row>
    <row r="2" spans="1:7" ht="15.75" customHeight="1" x14ac:dyDescent="0.3">
      <c r="A2" s="199" t="s">
        <v>74</v>
      </c>
      <c r="B2" s="199"/>
      <c r="C2" s="197" t="s">
        <v>158</v>
      </c>
      <c r="D2" s="197"/>
      <c r="E2" s="197"/>
      <c r="F2" s="197"/>
      <c r="G2" s="197"/>
    </row>
    <row r="3" spans="1:7" ht="15.75" customHeight="1" x14ac:dyDescent="0.3">
      <c r="A3" s="196" t="s">
        <v>75</v>
      </c>
      <c r="B3" s="196"/>
      <c r="C3" s="197" t="s">
        <v>159</v>
      </c>
      <c r="D3" s="197"/>
      <c r="E3" s="197"/>
      <c r="F3" s="197"/>
      <c r="G3" s="197"/>
    </row>
    <row r="4" spans="1:7" ht="15.75" customHeight="1" x14ac:dyDescent="0.3">
      <c r="A4" s="196" t="s">
        <v>77</v>
      </c>
      <c r="B4" s="196"/>
      <c r="C4" s="197" t="s">
        <v>78</v>
      </c>
      <c r="D4" s="197"/>
      <c r="E4" s="197"/>
      <c r="F4" s="197"/>
      <c r="G4" s="197"/>
    </row>
    <row r="5" spans="1:7" ht="15.75" customHeight="1" x14ac:dyDescent="0.3">
      <c r="A5" s="196" t="s">
        <v>79</v>
      </c>
      <c r="B5" s="196"/>
      <c r="C5" s="200" t="s">
        <v>76</v>
      </c>
      <c r="D5" s="201"/>
      <c r="E5" s="201"/>
      <c r="F5" s="201"/>
      <c r="G5" s="202"/>
    </row>
    <row r="6" spans="1:7" ht="15.75" customHeight="1" x14ac:dyDescent="0.3">
      <c r="A6" s="196" t="s">
        <v>80</v>
      </c>
      <c r="B6" s="196"/>
      <c r="C6" s="197" t="s">
        <v>189</v>
      </c>
      <c r="D6" s="197"/>
      <c r="E6" s="197"/>
      <c r="F6" s="197"/>
      <c r="G6" s="197"/>
    </row>
    <row r="7" spans="1:7" ht="15.75" customHeight="1" x14ac:dyDescent="0.3">
      <c r="A7" s="196" t="s">
        <v>81</v>
      </c>
      <c r="B7" s="196"/>
      <c r="C7" s="196" t="s">
        <v>82</v>
      </c>
      <c r="D7" s="196"/>
      <c r="E7" s="196"/>
      <c r="F7" s="196"/>
      <c r="G7" s="196"/>
    </row>
    <row r="8" spans="1:7" ht="46.5" customHeight="1" x14ac:dyDescent="0.3">
      <c r="A8" s="196" t="s">
        <v>83</v>
      </c>
      <c r="B8" s="196"/>
      <c r="C8" s="197" t="s">
        <v>84</v>
      </c>
      <c r="D8" s="197"/>
      <c r="E8" s="197"/>
      <c r="F8" s="197"/>
      <c r="G8" s="197"/>
    </row>
    <row r="9" spans="1:7" ht="31.5" customHeight="1" x14ac:dyDescent="0.3">
      <c r="A9" s="196" t="s">
        <v>85</v>
      </c>
      <c r="B9" s="196"/>
      <c r="C9" s="197" t="s">
        <v>160</v>
      </c>
      <c r="D9" s="197"/>
      <c r="E9" s="197"/>
      <c r="F9" s="197"/>
      <c r="G9" s="197"/>
    </row>
    <row r="10" spans="1:7" ht="15.75" customHeight="1" x14ac:dyDescent="0.3">
      <c r="A10" s="203" t="s">
        <v>86</v>
      </c>
      <c r="B10" s="203"/>
      <c r="C10" s="203"/>
      <c r="D10" s="203"/>
      <c r="E10" s="203"/>
      <c r="F10" s="203"/>
      <c r="G10" s="203"/>
    </row>
    <row r="11" spans="1:7" ht="15" customHeight="1" x14ac:dyDescent="0.3">
      <c r="A11" s="197" t="s">
        <v>87</v>
      </c>
      <c r="B11" s="197"/>
      <c r="C11" s="197" t="s">
        <v>88</v>
      </c>
      <c r="D11" s="197"/>
      <c r="E11" s="197"/>
      <c r="F11" s="197"/>
      <c r="G11" s="197"/>
    </row>
    <row r="12" spans="1:7" ht="18" customHeight="1" x14ac:dyDescent="0.3">
      <c r="A12" s="197" t="s">
        <v>89</v>
      </c>
      <c r="B12" s="197"/>
      <c r="C12" s="197" t="s">
        <v>90</v>
      </c>
      <c r="D12" s="197"/>
      <c r="E12" s="197"/>
      <c r="F12" s="197"/>
      <c r="G12" s="197"/>
    </row>
    <row r="13" spans="1:7" ht="18" customHeight="1" x14ac:dyDescent="0.3">
      <c r="A13" s="197" t="s">
        <v>91</v>
      </c>
      <c r="B13" s="197"/>
      <c r="C13" s="197" t="s">
        <v>92</v>
      </c>
      <c r="D13" s="197"/>
      <c r="E13" s="197"/>
      <c r="F13" s="197"/>
      <c r="G13" s="197"/>
    </row>
    <row r="14" spans="1:7" ht="15" customHeight="1" x14ac:dyDescent="0.3">
      <c r="A14" s="197" t="s">
        <v>93</v>
      </c>
      <c r="B14" s="197"/>
      <c r="C14" s="197" t="s">
        <v>94</v>
      </c>
      <c r="D14" s="197"/>
      <c r="E14" s="197"/>
      <c r="F14" s="197"/>
      <c r="G14" s="197"/>
    </row>
    <row r="15" spans="1:7" ht="19.5" customHeight="1" x14ac:dyDescent="0.3">
      <c r="A15" s="204" t="s">
        <v>95</v>
      </c>
      <c r="B15" s="204"/>
      <c r="C15" s="205" t="s">
        <v>96</v>
      </c>
      <c r="D15" s="206"/>
      <c r="E15" s="206"/>
      <c r="F15" s="206"/>
      <c r="G15" s="206"/>
    </row>
    <row r="16" spans="1:7" ht="15.75" customHeight="1" x14ac:dyDescent="0.3">
      <c r="A16" s="203" t="s">
        <v>97</v>
      </c>
      <c r="B16" s="203"/>
      <c r="C16" s="203"/>
      <c r="D16" s="203"/>
      <c r="E16" s="203"/>
      <c r="F16" s="203"/>
      <c r="G16" s="203"/>
    </row>
    <row r="17" spans="1:7" ht="15" customHeight="1" x14ac:dyDescent="0.3">
      <c r="A17" s="197" t="s">
        <v>98</v>
      </c>
      <c r="B17" s="197"/>
      <c r="C17" s="197" t="s">
        <v>99</v>
      </c>
      <c r="D17" s="197"/>
      <c r="E17" s="197"/>
      <c r="F17" s="197"/>
      <c r="G17" s="197"/>
    </row>
    <row r="18" spans="1:7" ht="15" customHeight="1" x14ac:dyDescent="0.3">
      <c r="A18" s="197" t="s">
        <v>100</v>
      </c>
      <c r="B18" s="197"/>
      <c r="C18" s="197" t="s">
        <v>101</v>
      </c>
      <c r="D18" s="197"/>
      <c r="E18" s="197"/>
      <c r="F18" s="197"/>
      <c r="G18" s="197"/>
    </row>
    <row r="19" spans="1:7" x14ac:dyDescent="0.3">
      <c r="A19" s="207"/>
      <c r="B19" s="207"/>
      <c r="C19" s="207"/>
      <c r="D19" s="207"/>
      <c r="E19" s="207"/>
      <c r="F19" s="207"/>
    </row>
    <row r="20" spans="1:7" ht="31.5" customHeight="1" x14ac:dyDescent="0.3">
      <c r="A20" s="77" t="s">
        <v>102</v>
      </c>
      <c r="B20" s="77" t="s">
        <v>179</v>
      </c>
      <c r="C20" s="77" t="s">
        <v>103</v>
      </c>
      <c r="D20" s="77" t="s">
        <v>176</v>
      </c>
      <c r="E20" s="77" t="s">
        <v>104</v>
      </c>
      <c r="F20" s="77" t="s">
        <v>105</v>
      </c>
      <c r="G20" s="77" t="s">
        <v>106</v>
      </c>
    </row>
    <row r="21" spans="1:7" ht="26.4" customHeight="1" x14ac:dyDescent="0.3">
      <c r="A21" s="204" t="s">
        <v>161</v>
      </c>
      <c r="B21" s="66" t="str">
        <f>+Priorización!D12</f>
        <v>Contratacion Administrativa Ejecucion</v>
      </c>
      <c r="C21" s="65" t="str">
        <f>+Priorización!C12</f>
        <v>Ineficiencia en la ejecución</v>
      </c>
      <c r="D21" s="91" t="str">
        <f>+'Procesos A Auditar Vs Recursos'!D9</f>
        <v>Aseguramiento</v>
      </c>
      <c r="E21" s="210" t="s">
        <v>162</v>
      </c>
      <c r="F21" s="213" t="str">
        <f>+'Procesos A Auditar Vs Recursos'!C9</f>
        <v>Carpetas contractuales, aplicativos de Gestión Transparente y SECOP</v>
      </c>
      <c r="G21" s="220" t="s">
        <v>215</v>
      </c>
    </row>
    <row r="22" spans="1:7" x14ac:dyDescent="0.3">
      <c r="A22" s="218"/>
      <c r="B22" s="66" t="str">
        <f>+Priorización!D13</f>
        <v>Contratacion Administrativa Ejecucion</v>
      </c>
      <c r="C22" s="65" t="str">
        <f>+Priorización!C13</f>
        <v>Incumplimiento Contractual</v>
      </c>
      <c r="D22" s="91" t="str">
        <f>+'Procesos A Auditar Vs Recursos'!D10</f>
        <v>Aseguramiento</v>
      </c>
      <c r="E22" s="211"/>
      <c r="F22" s="214"/>
      <c r="G22" s="216"/>
    </row>
    <row r="23" spans="1:7" x14ac:dyDescent="0.3">
      <c r="A23" s="218"/>
      <c r="B23" s="66" t="str">
        <f>+Priorización!D14</f>
        <v>Contratacion Administrativa Precontractual</v>
      </c>
      <c r="C23" s="65" t="str">
        <f>+Priorización!C14</f>
        <v>Retardo en la ejecución</v>
      </c>
      <c r="D23" s="91" t="str">
        <f>+'Procesos A Auditar Vs Recursos'!D11</f>
        <v>Aseguramiento</v>
      </c>
      <c r="E23" s="211"/>
      <c r="F23" s="214"/>
      <c r="G23" s="216"/>
    </row>
    <row r="24" spans="1:7" ht="26.4" x14ac:dyDescent="0.3">
      <c r="A24" s="218"/>
      <c r="B24" s="66" t="str">
        <f>+Priorización!D15</f>
        <v>Contratacion Administrativa Precontractual</v>
      </c>
      <c r="C24" s="65" t="str">
        <f>+Priorización!C15</f>
        <v>Seguimiento equivocado a la ejecución del contrato</v>
      </c>
      <c r="D24" s="91" t="str">
        <f>+'Procesos A Auditar Vs Recursos'!D12</f>
        <v>Aseguramiento</v>
      </c>
      <c r="E24" s="211"/>
      <c r="F24" s="214"/>
      <c r="G24" s="216"/>
    </row>
    <row r="25" spans="1:7" ht="26.4" customHeight="1" x14ac:dyDescent="0.3">
      <c r="A25" s="218"/>
      <c r="B25" s="66" t="str">
        <f>+Priorización!D16</f>
        <v>Presupuestal</v>
      </c>
      <c r="C25" s="65" t="str">
        <f>+Priorización!C16</f>
        <v>desfase en la ejecucion presupuestal del contrato</v>
      </c>
      <c r="D25" s="91" t="str">
        <f>+'Procesos A Auditar Vs Recursos'!D13</f>
        <v>Aseguramiento</v>
      </c>
      <c r="E25" s="211"/>
      <c r="F25" s="214"/>
      <c r="G25" s="216"/>
    </row>
    <row r="26" spans="1:7" ht="26.4" x14ac:dyDescent="0.3">
      <c r="A26" s="218"/>
      <c r="B26" s="66" t="str">
        <f>+Priorización!D17</f>
        <v>Contratacion Administrativa Ejecucion</v>
      </c>
      <c r="C26" s="65" t="str">
        <f>+Priorización!C17</f>
        <v>Incumplimiento de las obligaciones pactadas</v>
      </c>
      <c r="D26" s="91" t="str">
        <f>+'Procesos A Auditar Vs Recursos'!D14</f>
        <v>Aseguramiento</v>
      </c>
      <c r="E26" s="211"/>
      <c r="F26" s="214"/>
      <c r="G26" s="216"/>
    </row>
    <row r="27" spans="1:7" ht="26.4" x14ac:dyDescent="0.3">
      <c r="A27" s="219"/>
      <c r="B27" s="66" t="str">
        <f>+Priorización!D18</f>
        <v>Contratacion Administrativa Ejecucion</v>
      </c>
      <c r="C27" s="65" t="str">
        <f>+Priorización!C18</f>
        <v>Incumplimiento en la Presentación de Informes</v>
      </c>
      <c r="D27" s="91" t="str">
        <f>+'Procesos A Auditar Vs Recursos'!D15</f>
        <v>Aseguramiento</v>
      </c>
      <c r="E27" s="212"/>
      <c r="F27" s="215"/>
      <c r="G27" s="217"/>
    </row>
    <row r="28" spans="1:7" ht="100.8" x14ac:dyDescent="0.3">
      <c r="A28" s="78" t="s">
        <v>108</v>
      </c>
      <c r="B28" s="66" t="str">
        <f>+Priorización!D19</f>
        <v>Proceso presupuestal de la Corporación</v>
      </c>
      <c r="C28" s="65" t="str">
        <f>+Priorización!C19</f>
        <v>Deficiente seguimiento a la ejecución  presupuestal, financiera y contable de la Corporación e inversiones en proyectos disruptivos (DAPI, Hemoderivados,Salud, Energía, TIC, Servicios Públicos)</v>
      </c>
      <c r="D28" s="91" t="str">
        <f>+'Procesos A Auditar Vs Recursos'!D16</f>
        <v>Aseguramiento</v>
      </c>
      <c r="E28" s="88" t="s">
        <v>163</v>
      </c>
      <c r="F28" s="89" t="str">
        <f>+'Procesos A Auditar Vs Recursos'!C13</f>
        <v>Sistema de Información Presupuestal</v>
      </c>
      <c r="G28" s="90" t="s">
        <v>216</v>
      </c>
    </row>
    <row r="29" spans="1:7" ht="100.8" x14ac:dyDescent="0.3">
      <c r="A29" s="80" t="s">
        <v>109</v>
      </c>
      <c r="B29" s="66" t="str">
        <f>+Priorización!D20</f>
        <v xml:space="preserve">Proceso de apoyo a la gestion </v>
      </c>
      <c r="C29" s="65" t="str">
        <f>+Priorización!C20</f>
        <v xml:space="preserve">Deficiencia en el manejo de las TI y la información de la organización que apoye las estrategias y objetivos de la organización. </v>
      </c>
      <c r="D29" s="91" t="str">
        <f>+'Procesos A Auditar Vs Recursos'!D17</f>
        <v>Aseguramiento</v>
      </c>
      <c r="E29" s="88" t="s">
        <v>164</v>
      </c>
      <c r="F29" s="89" t="str">
        <f>+'Procesos A Auditar Vs Recursos'!C17</f>
        <v>Software y aplicativos del Core del negocio. Plan Estrategico de Tecnologias de la Información</v>
      </c>
      <c r="G29" s="90" t="s">
        <v>217</v>
      </c>
    </row>
    <row r="30" spans="1:7" ht="39.6" x14ac:dyDescent="0.3">
      <c r="A30" s="78" t="s">
        <v>110</v>
      </c>
      <c r="B30" s="66" t="str">
        <f>+Priorización!D21</f>
        <v xml:space="preserve">Proceso de apoyo a la gestion </v>
      </c>
      <c r="C30" s="65" t="str">
        <f>+Priorización!C21</f>
        <v>Deficiencia en la revisión del listado de riesgos y los controles asociados</v>
      </c>
      <c r="D30" s="91" t="str">
        <f>+'Procesos A Auditar Vs Recursos'!D18</f>
        <v>Aseguramiento</v>
      </c>
      <c r="E30" s="88" t="s">
        <v>166</v>
      </c>
      <c r="F30" s="89" t="str">
        <f>+'Procesos A Auditar Vs Recursos'!C18</f>
        <v>Listado de riegos y controles</v>
      </c>
      <c r="G30" s="90" t="s">
        <v>218</v>
      </c>
    </row>
    <row r="31" spans="1:7" ht="66" x14ac:dyDescent="0.3">
      <c r="A31" s="78" t="s">
        <v>111</v>
      </c>
      <c r="B31" s="66" t="str">
        <f>+Priorización!D22</f>
        <v>Proceso estrategico para el desarrollo de las prioridades estrategicas para la atracción, desarrollo y generación de retos</v>
      </c>
      <c r="C31" s="65" t="str">
        <f>+Priorización!C25</f>
        <v>Incumplimiento de indicadores de la Corporación y Plan de Desarrollo: 2020-2023 vs Ejecución de recursos de capitalización</v>
      </c>
      <c r="D31" s="91" t="str">
        <f>+'Procesos A Auditar Vs Recursos'!D19</f>
        <v>Aseguramiento</v>
      </c>
      <c r="E31" s="88" t="s">
        <v>181</v>
      </c>
      <c r="F31" s="89" t="str">
        <f>+'Procesos A Auditar Vs Recursos'!C24</f>
        <v>Informes de seguimiento al cumplimiento de indicadores de la Corporación y Plan de Desarrollo: 2020-2023</v>
      </c>
      <c r="G31" s="90" t="s">
        <v>219</v>
      </c>
    </row>
    <row r="32" spans="1:7" ht="79.2" x14ac:dyDescent="0.3">
      <c r="A32" s="78" t="s">
        <v>112</v>
      </c>
      <c r="B32" s="66" t="str">
        <f>+Priorización!D23</f>
        <v>Gobernanza y gestion</v>
      </c>
      <c r="C32" s="65" t="str">
        <f>+Priorización!C23</f>
        <v>Inobservancia al cumplimiento al diseño, implementación y eficacia de los objetivos, programas y actividades de la organización relacionados con el Gobierno Corporativo.</v>
      </c>
      <c r="D32" s="91" t="str">
        <f>+'Procesos A Auditar Vs Recursos'!D20</f>
        <v>Aseguramiento</v>
      </c>
      <c r="E32" s="88" t="s">
        <v>182</v>
      </c>
      <c r="F32" s="89" t="str">
        <f>+'Procesos A Auditar Vs Recursos'!C20</f>
        <v>Actas de Asamblea de afiliados y Junta Directiva de la Corporación</v>
      </c>
      <c r="G32" s="90" t="s">
        <v>220</v>
      </c>
    </row>
    <row r="33" spans="1:7" ht="72" x14ac:dyDescent="0.3">
      <c r="A33" s="78" t="s">
        <v>113</v>
      </c>
      <c r="B33" s="66" t="str">
        <f>+Priorización!D24</f>
        <v xml:space="preserve">Proceso de apoyo a la gestion </v>
      </c>
      <c r="C33" s="65" t="str">
        <f>+Priorización!C24</f>
        <v>Dificultades en la implementacion del Programa de Salud Ocupacional</v>
      </c>
      <c r="D33" s="91" t="str">
        <f>+'Procesos A Auditar Vs Recursos'!D21</f>
        <v>Aseguramiento</v>
      </c>
      <c r="E33" s="88" t="s">
        <v>184</v>
      </c>
      <c r="F33" s="89" t="str">
        <f>+'Procesos A Auditar Vs Recursos'!C21</f>
        <v>Documentos, presentaciones, capacitaciones relativas a la aplicación de la ley de Salud y Seguridad en el trabajo</v>
      </c>
      <c r="G33" s="90" t="s">
        <v>221</v>
      </c>
    </row>
    <row r="34" spans="1:7" ht="66" x14ac:dyDescent="0.3">
      <c r="A34" s="78" t="s">
        <v>114</v>
      </c>
      <c r="B34" s="66" t="str">
        <f>+Priorización!D25</f>
        <v>Proceso estrategico para el desarrollo de las prioridades estrategicas para la atracción, desarrollo y generación de retos</v>
      </c>
      <c r="C34" s="65" t="str">
        <f>+Priorización!C25</f>
        <v>Incumplimiento de indicadores de la Corporación y Plan de Desarrollo: 2020-2023 vs Ejecución de recursos de capitalización</v>
      </c>
      <c r="D34" s="91" t="str">
        <f>+'Procesos A Auditar Vs Recursos'!D22</f>
        <v>Aseguramiento</v>
      </c>
      <c r="E34" s="88" t="s">
        <v>185</v>
      </c>
      <c r="F34" s="89" t="str">
        <f>+'Procesos A Auditar Vs Recursos'!C24</f>
        <v>Informes de seguimiento al cumplimiento de indicadores de la Corporación y Plan de Desarrollo: 2020-2023</v>
      </c>
      <c r="G34" s="90" t="s">
        <v>219</v>
      </c>
    </row>
    <row r="35" spans="1:7" ht="100.8" x14ac:dyDescent="0.3">
      <c r="A35" s="78" t="s">
        <v>116</v>
      </c>
      <c r="B35" s="66" t="str">
        <f>+Priorización!D26</f>
        <v>Proceso contractual de concesión de espacios</v>
      </c>
      <c r="C35" s="65" t="str">
        <f>+Priorización!C26</f>
        <v>Ausencia en la revisión y ejecución de los contratos de concesión de espacios del Landing</v>
      </c>
      <c r="D35" s="91" t="str">
        <f>+'Procesos A Auditar Vs Recursos'!D23</f>
        <v>Aseguramiento</v>
      </c>
      <c r="E35" s="88" t="s">
        <v>186</v>
      </c>
      <c r="F35" s="89" t="str">
        <f>+'Procesos A Auditar Vs Recursos'!C23</f>
        <v>Carpetas de contratos de concesión de espacios del Landing</v>
      </c>
      <c r="G35" s="90" t="s">
        <v>222</v>
      </c>
    </row>
    <row r="36" spans="1:7" ht="72" x14ac:dyDescent="0.3">
      <c r="A36" s="80" t="s">
        <v>117</v>
      </c>
      <c r="B36" s="66" t="str">
        <f>+Priorización!D27</f>
        <v>Proceso negocios del conocimiento</v>
      </c>
      <c r="C36" s="65" t="str">
        <f>+Priorización!C27</f>
        <v>Falta de seguimiento y verificacion de la ejecución de las lineas de aceleración, crecimiento, expansión, Innova pyme y economia naranja</v>
      </c>
      <c r="D36" s="91" t="str">
        <f>+'Procesos A Auditar Vs Recursos'!D24</f>
        <v>Aseguramiento</v>
      </c>
      <c r="E36" s="88" t="s">
        <v>187</v>
      </c>
      <c r="F36" s="89" t="str">
        <f>+'Procesos A Auditar Vs Recursos'!C24</f>
        <v>Informes de seguimiento al cumplimiento de indicadores de la Corporación y Plan de Desarrollo: 2020-2023</v>
      </c>
      <c r="G36" s="90" t="s">
        <v>223</v>
      </c>
    </row>
    <row r="37" spans="1:7" ht="52.8" x14ac:dyDescent="0.3">
      <c r="A37" s="78" t="s">
        <v>118</v>
      </c>
      <c r="B37" s="66" t="str">
        <f>+Priorización!D28</f>
        <v>Proceso contractual de adquisicion de bienes y servicios</v>
      </c>
      <c r="C37" s="65" t="str">
        <f>+Priorización!C28</f>
        <v>Dificultades en la aplicación del Manual de Supervision y Manual de Contratacion de la Corporación</v>
      </c>
      <c r="D37" s="91" t="str">
        <f>+'Procesos A Auditar Vs Recursos'!D25</f>
        <v>Aseguramiento</v>
      </c>
      <c r="E37" s="88" t="s">
        <v>188</v>
      </c>
      <c r="F37" s="89" t="s">
        <v>107</v>
      </c>
      <c r="G37" s="90" t="s">
        <v>215</v>
      </c>
    </row>
    <row r="38" spans="1:7" ht="53.4" x14ac:dyDescent="0.3">
      <c r="A38" s="78" t="s">
        <v>210</v>
      </c>
      <c r="B38" s="65" t="s">
        <v>202</v>
      </c>
      <c r="C38" s="64" t="s">
        <v>206</v>
      </c>
      <c r="D38" s="91" t="s">
        <v>205</v>
      </c>
      <c r="E38" s="88" t="s">
        <v>212</v>
      </c>
      <c r="F38" s="89" t="s">
        <v>214</v>
      </c>
      <c r="G38" s="91" t="s">
        <v>208</v>
      </c>
    </row>
    <row r="39" spans="1:7" ht="106.2" x14ac:dyDescent="0.3">
      <c r="A39" s="78" t="s">
        <v>211</v>
      </c>
      <c r="B39" s="65" t="s">
        <v>203</v>
      </c>
      <c r="C39" s="64" t="s">
        <v>207</v>
      </c>
      <c r="D39" s="91" t="s">
        <v>205</v>
      </c>
      <c r="E39" s="88" t="s">
        <v>213</v>
      </c>
      <c r="F39" s="89" t="s">
        <v>214</v>
      </c>
      <c r="G39" s="91" t="s">
        <v>208</v>
      </c>
    </row>
    <row r="40" spans="1:7" ht="27" x14ac:dyDescent="0.3">
      <c r="A40" s="78" t="s">
        <v>210</v>
      </c>
      <c r="B40" s="65" t="s">
        <v>204</v>
      </c>
      <c r="C40" s="64" t="s">
        <v>209</v>
      </c>
      <c r="D40" s="91" t="s">
        <v>205</v>
      </c>
      <c r="E40" s="88" t="s">
        <v>212</v>
      </c>
      <c r="F40" s="89" t="s">
        <v>214</v>
      </c>
      <c r="G40" s="91" t="s">
        <v>208</v>
      </c>
    </row>
    <row r="41" spans="1:7" x14ac:dyDescent="0.3">
      <c r="A41" s="81"/>
      <c r="B41" s="92"/>
      <c r="C41" s="93"/>
      <c r="D41" s="94"/>
      <c r="E41" s="95"/>
      <c r="F41" s="96"/>
      <c r="G41" s="97"/>
    </row>
    <row r="42" spans="1:7" x14ac:dyDescent="0.3">
      <c r="A42" s="81"/>
      <c r="B42" s="82"/>
      <c r="E42" s="82"/>
      <c r="F42" s="82"/>
    </row>
    <row r="43" spans="1:7" ht="25.5" customHeight="1" x14ac:dyDescent="0.3">
      <c r="A43" s="83" t="s">
        <v>102</v>
      </c>
      <c r="B43" s="84" t="s">
        <v>119</v>
      </c>
      <c r="C43" s="84" t="s">
        <v>120</v>
      </c>
      <c r="D43" s="84" t="s">
        <v>121</v>
      </c>
      <c r="E43" s="84" t="s">
        <v>104</v>
      </c>
      <c r="F43" s="208" t="s">
        <v>105</v>
      </c>
      <c r="G43" s="208"/>
    </row>
    <row r="44" spans="1:7" ht="27" x14ac:dyDescent="0.3">
      <c r="A44" s="85" t="s">
        <v>122</v>
      </c>
      <c r="B44" s="64" t="s">
        <v>123</v>
      </c>
      <c r="C44" s="64" t="s">
        <v>124</v>
      </c>
      <c r="D44" s="63" t="s">
        <v>66</v>
      </c>
      <c r="E44" s="85" t="s">
        <v>125</v>
      </c>
      <c r="F44" s="209" t="s">
        <v>126</v>
      </c>
      <c r="G44" s="209"/>
    </row>
    <row r="45" spans="1:7" ht="53.4" x14ac:dyDescent="0.3">
      <c r="A45" s="64" t="s">
        <v>127</v>
      </c>
      <c r="B45" s="64" t="s">
        <v>128</v>
      </c>
      <c r="C45" s="79" t="s">
        <v>129</v>
      </c>
      <c r="D45" s="66" t="s">
        <v>70</v>
      </c>
      <c r="E45" s="80" t="s">
        <v>190</v>
      </c>
      <c r="F45" s="209" t="s">
        <v>130</v>
      </c>
      <c r="G45" s="209"/>
    </row>
    <row r="46" spans="1:7" ht="27" x14ac:dyDescent="0.3">
      <c r="A46" s="85" t="s">
        <v>131</v>
      </c>
      <c r="B46" s="64" t="s">
        <v>132</v>
      </c>
      <c r="C46" s="64" t="s">
        <v>133</v>
      </c>
      <c r="D46" s="63" t="s">
        <v>66</v>
      </c>
      <c r="E46" s="64" t="s">
        <v>191</v>
      </c>
      <c r="F46" s="209" t="s">
        <v>134</v>
      </c>
      <c r="G46" s="209"/>
    </row>
    <row r="47" spans="1:7" ht="66.599999999999994" x14ac:dyDescent="0.3">
      <c r="A47" s="85" t="s">
        <v>135</v>
      </c>
      <c r="B47" s="85" t="s">
        <v>136</v>
      </c>
      <c r="C47" s="64" t="s">
        <v>137</v>
      </c>
      <c r="D47" s="63" t="s">
        <v>66</v>
      </c>
      <c r="E47" s="85" t="s">
        <v>192</v>
      </c>
      <c r="F47" s="209" t="s">
        <v>126</v>
      </c>
      <c r="G47" s="209"/>
    </row>
    <row r="48" spans="1:7" ht="40.200000000000003" x14ac:dyDescent="0.3">
      <c r="A48" s="85" t="s">
        <v>131</v>
      </c>
      <c r="B48" s="64" t="s">
        <v>138</v>
      </c>
      <c r="C48" s="64" t="s">
        <v>139</v>
      </c>
      <c r="D48" s="63" t="s">
        <v>66</v>
      </c>
      <c r="E48" s="64" t="s">
        <v>193</v>
      </c>
      <c r="F48" s="209" t="s">
        <v>126</v>
      </c>
      <c r="G48" s="209"/>
    </row>
    <row r="49" spans="1:7" ht="40.200000000000003" x14ac:dyDescent="0.3">
      <c r="A49" s="85" t="s">
        <v>135</v>
      </c>
      <c r="B49" s="64" t="s">
        <v>140</v>
      </c>
      <c r="C49" s="64" t="s">
        <v>141</v>
      </c>
      <c r="D49" s="63" t="s">
        <v>66</v>
      </c>
      <c r="E49" s="85" t="s">
        <v>194</v>
      </c>
      <c r="F49" s="209" t="s">
        <v>142</v>
      </c>
      <c r="G49" s="209"/>
    </row>
    <row r="50" spans="1:7" ht="40.200000000000003" x14ac:dyDescent="0.3">
      <c r="A50" s="85" t="s">
        <v>135</v>
      </c>
      <c r="B50" s="64" t="s">
        <v>143</v>
      </c>
      <c r="C50" s="64" t="s">
        <v>141</v>
      </c>
      <c r="D50" s="63" t="s">
        <v>66</v>
      </c>
      <c r="E50" s="85" t="s">
        <v>195</v>
      </c>
      <c r="F50" s="209" t="s">
        <v>115</v>
      </c>
      <c r="G50" s="209"/>
    </row>
    <row r="51" spans="1:7" ht="40.200000000000003" x14ac:dyDescent="0.3">
      <c r="A51" s="85" t="s">
        <v>135</v>
      </c>
      <c r="B51" s="85" t="s">
        <v>144</v>
      </c>
      <c r="C51" s="64" t="s">
        <v>141</v>
      </c>
      <c r="D51" s="63" t="s">
        <v>66</v>
      </c>
      <c r="E51" s="85" t="s">
        <v>196</v>
      </c>
      <c r="F51" s="209" t="s">
        <v>126</v>
      </c>
      <c r="G51" s="209"/>
    </row>
    <row r="52" spans="1:7" ht="40.200000000000003" x14ac:dyDescent="0.3">
      <c r="A52" s="85" t="s">
        <v>135</v>
      </c>
      <c r="B52" s="64" t="s">
        <v>145</v>
      </c>
      <c r="C52" s="64" t="s">
        <v>141</v>
      </c>
      <c r="D52" s="63" t="s">
        <v>66</v>
      </c>
      <c r="E52" s="85" t="s">
        <v>195</v>
      </c>
      <c r="F52" s="209" t="s">
        <v>126</v>
      </c>
      <c r="G52" s="209"/>
    </row>
    <row r="53" spans="1:7" ht="40.200000000000003" x14ac:dyDescent="0.3">
      <c r="A53" s="85" t="s">
        <v>146</v>
      </c>
      <c r="B53" s="64" t="s">
        <v>147</v>
      </c>
      <c r="C53" s="64" t="s">
        <v>148</v>
      </c>
      <c r="D53" s="63" t="s">
        <v>66</v>
      </c>
      <c r="E53" s="64" t="s">
        <v>197</v>
      </c>
      <c r="F53" s="209" t="s">
        <v>126</v>
      </c>
      <c r="G53" s="209"/>
    </row>
    <row r="54" spans="1:7" ht="79.8" x14ac:dyDescent="0.3">
      <c r="A54" s="85" t="s">
        <v>135</v>
      </c>
      <c r="B54" s="85" t="s">
        <v>149</v>
      </c>
      <c r="C54" s="64" t="s">
        <v>148</v>
      </c>
      <c r="D54" s="63" t="s">
        <v>66</v>
      </c>
      <c r="E54" s="64" t="s">
        <v>198</v>
      </c>
      <c r="F54" s="209" t="s">
        <v>126</v>
      </c>
      <c r="G54" s="209"/>
    </row>
    <row r="55" spans="1:7" ht="40.200000000000003" x14ac:dyDescent="0.3">
      <c r="A55" s="85" t="s">
        <v>135</v>
      </c>
      <c r="B55" s="64" t="s">
        <v>150</v>
      </c>
      <c r="C55" s="64" t="s">
        <v>148</v>
      </c>
      <c r="D55" s="63" t="s">
        <v>66</v>
      </c>
      <c r="E55" s="64" t="s">
        <v>199</v>
      </c>
      <c r="F55" s="209" t="s">
        <v>126</v>
      </c>
      <c r="G55" s="209"/>
    </row>
    <row r="56" spans="1:7" ht="27" x14ac:dyDescent="0.3">
      <c r="A56" s="85" t="s">
        <v>131</v>
      </c>
      <c r="B56" s="64" t="s">
        <v>151</v>
      </c>
      <c r="C56" s="64" t="s">
        <v>152</v>
      </c>
      <c r="D56" s="63" t="s">
        <v>66</v>
      </c>
      <c r="E56" s="64" t="s">
        <v>191</v>
      </c>
      <c r="F56" s="209" t="s">
        <v>126</v>
      </c>
      <c r="G56" s="209"/>
    </row>
    <row r="57" spans="1:7" ht="40.200000000000003" x14ac:dyDescent="0.3">
      <c r="A57" s="85" t="s">
        <v>135</v>
      </c>
      <c r="B57" s="63" t="s">
        <v>153</v>
      </c>
      <c r="C57" s="64" t="s">
        <v>154</v>
      </c>
      <c r="D57" s="63" t="s">
        <v>66</v>
      </c>
      <c r="E57" s="85" t="s">
        <v>200</v>
      </c>
      <c r="F57" s="209" t="s">
        <v>126</v>
      </c>
      <c r="G57" s="209"/>
    </row>
    <row r="58" spans="1:7" ht="40.200000000000003" x14ac:dyDescent="0.3">
      <c r="A58" s="85" t="s">
        <v>135</v>
      </c>
      <c r="B58" s="64" t="s">
        <v>155</v>
      </c>
      <c r="C58" s="64" t="s">
        <v>141</v>
      </c>
      <c r="D58" s="63" t="s">
        <v>66</v>
      </c>
      <c r="E58" s="85" t="s">
        <v>192</v>
      </c>
      <c r="F58" s="209" t="s">
        <v>126</v>
      </c>
      <c r="G58" s="209"/>
    </row>
    <row r="59" spans="1:7" ht="40.200000000000003" x14ac:dyDescent="0.3">
      <c r="A59" s="85" t="s">
        <v>135</v>
      </c>
      <c r="B59" s="86" t="s">
        <v>156</v>
      </c>
      <c r="C59" s="64" t="s">
        <v>141</v>
      </c>
      <c r="D59" s="63" t="s">
        <v>66</v>
      </c>
      <c r="E59" s="86" t="s">
        <v>194</v>
      </c>
      <c r="F59" s="209" t="s">
        <v>126</v>
      </c>
      <c r="G59" s="209"/>
    </row>
    <row r="60" spans="1:7" ht="66.599999999999994" x14ac:dyDescent="0.3">
      <c r="A60" s="78" t="s">
        <v>122</v>
      </c>
      <c r="B60" s="87" t="s">
        <v>157</v>
      </c>
      <c r="C60" s="64" t="s">
        <v>141</v>
      </c>
      <c r="D60" s="63" t="s">
        <v>66</v>
      </c>
      <c r="E60" s="64" t="s">
        <v>201</v>
      </c>
      <c r="F60" s="209" t="s">
        <v>126</v>
      </c>
      <c r="G60" s="209"/>
    </row>
  </sheetData>
  <mergeCells count="56">
    <mergeCell ref="F58:G58"/>
    <mergeCell ref="F59:G59"/>
    <mergeCell ref="F60:G60"/>
    <mergeCell ref="A21:A27"/>
    <mergeCell ref="F52:G52"/>
    <mergeCell ref="F53:G53"/>
    <mergeCell ref="F54:G54"/>
    <mergeCell ref="F55:G55"/>
    <mergeCell ref="F56:G56"/>
    <mergeCell ref="F57:G57"/>
    <mergeCell ref="F46:G46"/>
    <mergeCell ref="F47:G47"/>
    <mergeCell ref="F48:G48"/>
    <mergeCell ref="F49:G49"/>
    <mergeCell ref="F50:G50"/>
    <mergeCell ref="F51:G51"/>
    <mergeCell ref="A19:F19"/>
    <mergeCell ref="F43:G43"/>
    <mergeCell ref="F44:G44"/>
    <mergeCell ref="F45:G45"/>
    <mergeCell ref="E21:E27"/>
    <mergeCell ref="F21:F27"/>
    <mergeCell ref="G21:G27"/>
    <mergeCell ref="A18:B18"/>
    <mergeCell ref="C18:G18"/>
    <mergeCell ref="A12:B12"/>
    <mergeCell ref="C12:G12"/>
    <mergeCell ref="A13:B13"/>
    <mergeCell ref="C13:G13"/>
    <mergeCell ref="A14:B14"/>
    <mergeCell ref="C14:G14"/>
    <mergeCell ref="A15:B15"/>
    <mergeCell ref="C15:G15"/>
    <mergeCell ref="A16:G16"/>
    <mergeCell ref="A17:B17"/>
    <mergeCell ref="C17:G17"/>
    <mergeCell ref="A11:B11"/>
    <mergeCell ref="C11:G11"/>
    <mergeCell ref="A5:B5"/>
    <mergeCell ref="C5:G5"/>
    <mergeCell ref="A6:B6"/>
    <mergeCell ref="C6:G6"/>
    <mergeCell ref="A7:B7"/>
    <mergeCell ref="C7:G7"/>
    <mergeCell ref="A8:B8"/>
    <mergeCell ref="C8:G8"/>
    <mergeCell ref="A9:B9"/>
    <mergeCell ref="C9:G9"/>
    <mergeCell ref="A10:G10"/>
    <mergeCell ref="A4:B4"/>
    <mergeCell ref="C4:G4"/>
    <mergeCell ref="A1:G1"/>
    <mergeCell ref="A2:B2"/>
    <mergeCell ref="C2:G2"/>
    <mergeCell ref="A3:B3"/>
    <mergeCell ref="C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2"/>
  <sheetViews>
    <sheetView workbookViewId="0">
      <selection activeCell="B13" sqref="B13"/>
    </sheetView>
  </sheetViews>
  <sheetFormatPr baseColWidth="10" defaultRowHeight="14.4" x14ac:dyDescent="0.3"/>
  <cols>
    <col min="3" max="3" width="13.44140625" customWidth="1"/>
    <col min="4" max="4" width="21" bestFit="1" customWidth="1"/>
  </cols>
  <sheetData>
    <row r="3" spans="2:5" x14ac:dyDescent="0.3">
      <c r="B3" t="s">
        <v>52</v>
      </c>
      <c r="C3" t="s">
        <v>25</v>
      </c>
      <c r="D3" t="str">
        <f>+CONCATENATE(B3,C3)</f>
        <v>InaceptableAdecuado</v>
      </c>
      <c r="E3" t="s">
        <v>17</v>
      </c>
    </row>
    <row r="4" spans="2:5" x14ac:dyDescent="0.3">
      <c r="B4" t="s">
        <v>53</v>
      </c>
      <c r="C4" t="s">
        <v>25</v>
      </c>
      <c r="D4" t="str">
        <f t="shared" ref="D4:D12" si="0">+CONCATENATE(B4,C4)</f>
        <v>ImportanteAdecuado</v>
      </c>
      <c r="E4" t="s">
        <v>19</v>
      </c>
    </row>
    <row r="5" spans="2:5" x14ac:dyDescent="0.3">
      <c r="B5" t="s">
        <v>9</v>
      </c>
      <c r="C5" t="s">
        <v>25</v>
      </c>
      <c r="D5" t="str">
        <f t="shared" si="0"/>
        <v>ModeradoAdecuado</v>
      </c>
      <c r="E5" t="s">
        <v>20</v>
      </c>
    </row>
    <row r="6" spans="2:5" x14ac:dyDescent="0.3">
      <c r="B6" t="s">
        <v>54</v>
      </c>
      <c r="C6" t="s">
        <v>25</v>
      </c>
      <c r="D6" t="str">
        <f t="shared" si="0"/>
        <v>TolerableAdecuado</v>
      </c>
      <c r="E6" t="s">
        <v>18</v>
      </c>
    </row>
    <row r="7" spans="2:5" x14ac:dyDescent="0.3">
      <c r="B7" t="s">
        <v>71</v>
      </c>
      <c r="C7" t="s">
        <v>25</v>
      </c>
      <c r="D7" t="str">
        <f t="shared" si="0"/>
        <v>AceptableAdecuado</v>
      </c>
      <c r="E7" t="s">
        <v>21</v>
      </c>
    </row>
    <row r="8" spans="2:5" x14ac:dyDescent="0.3">
      <c r="B8" t="s">
        <v>52</v>
      </c>
      <c r="C8" t="s">
        <v>26</v>
      </c>
      <c r="D8" t="str">
        <f t="shared" si="0"/>
        <v>InaceptableInadecuado</v>
      </c>
      <c r="E8" t="s">
        <v>17</v>
      </c>
    </row>
    <row r="9" spans="2:5" x14ac:dyDescent="0.3">
      <c r="B9" t="s">
        <v>53</v>
      </c>
      <c r="C9" t="s">
        <v>26</v>
      </c>
      <c r="D9" t="str">
        <f t="shared" si="0"/>
        <v>ImportanteInadecuado</v>
      </c>
      <c r="E9" t="s">
        <v>17</v>
      </c>
    </row>
    <row r="10" spans="2:5" x14ac:dyDescent="0.3">
      <c r="B10" t="s">
        <v>9</v>
      </c>
      <c r="C10" t="s">
        <v>26</v>
      </c>
      <c r="D10" t="str">
        <f t="shared" si="0"/>
        <v>ModeradoInadecuado</v>
      </c>
      <c r="E10" t="s">
        <v>19</v>
      </c>
    </row>
    <row r="11" spans="2:5" x14ac:dyDescent="0.3">
      <c r="B11" t="s">
        <v>54</v>
      </c>
      <c r="C11" t="s">
        <v>26</v>
      </c>
      <c r="D11" t="str">
        <f t="shared" si="0"/>
        <v>TolerableInadecuado</v>
      </c>
      <c r="E11" t="s">
        <v>20</v>
      </c>
    </row>
    <row r="12" spans="2:5" x14ac:dyDescent="0.3">
      <c r="B12" t="s">
        <v>71</v>
      </c>
      <c r="C12" t="s">
        <v>26</v>
      </c>
      <c r="D12" t="str">
        <f t="shared" si="0"/>
        <v>AceptableInadecuado</v>
      </c>
      <c r="E12" t="s">
        <v>18</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9257F0C438FD4F8DC8571B3328F60B" ma:contentTypeVersion="18" ma:contentTypeDescription="Crear nuevo documento." ma:contentTypeScope="" ma:versionID="5852f6cdcdc51de49751f86e485a1007">
  <xsd:schema xmlns:xsd="http://www.w3.org/2001/XMLSchema" xmlns:xs="http://www.w3.org/2001/XMLSchema" xmlns:p="http://schemas.microsoft.com/office/2006/metadata/properties" xmlns:ns2="c298746a-0869-4342-88b4-f5d115138236" xmlns:ns3="c706c78e-75b1-47ec-8af0-8e9ba99ea0cc" targetNamespace="http://schemas.microsoft.com/office/2006/metadata/properties" ma:root="true" ma:fieldsID="393d15f901795fea710012c318a31b61" ns2:_="" ns3:_="">
    <xsd:import namespace="c298746a-0869-4342-88b4-f5d115138236"/>
    <xsd:import namespace="c706c78e-75b1-47ec-8af0-8e9ba99ea0cc"/>
    <xsd:element name="properties">
      <xsd:complexType>
        <xsd:sequence>
          <xsd:element name="documentManagement">
            <xsd:complexType>
              <xsd:all>
                <xsd:element ref="ns2:_dlc_DocId" minOccurs="0"/>
                <xsd:element ref="ns2:_dlc_DocIdUrl" minOccurs="0"/>
                <xsd:element ref="ns2:_dlc_DocIdPersistId" minOccurs="0"/>
                <xsd:element ref="ns3:MigrationWizId" minOccurs="0"/>
                <xsd:element ref="ns3:MigrationWizIdPermissions" minOccurs="0"/>
                <xsd:element ref="ns3:MigrationWizIdVersion" minOccurs="0"/>
                <xsd:element ref="ns3:MediaServiceMetadata" minOccurs="0"/>
                <xsd:element ref="ns3:MediaServiceFastMetadata" minOccurs="0"/>
                <xsd:element ref="ns3:MediaServiceDateTaken" minOccurs="0"/>
                <xsd:element ref="ns3:MediaLengthInSeconds" minOccurs="0"/>
                <xsd:element ref="ns3:MediaServiceAutoTags" minOccurs="0"/>
                <xsd:element ref="ns2:SharedWithUsers" minOccurs="0"/>
                <xsd:element ref="ns2:SharedWithDetail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98746a-0869-4342-88b4-f5d11513823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4b6291cf-b22b-447e-832f-37b876521c28}" ma:internalName="TaxCatchAll" ma:showField="CatchAllData" ma:web="c298746a-0869-4342-88b4-f5d1151382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06c78e-75b1-47ec-8af0-8e9ba99ea0cc" elementFormDefault="qualified">
    <xsd:import namespace="http://schemas.microsoft.com/office/2006/documentManagement/types"/>
    <xsd:import namespace="http://schemas.microsoft.com/office/infopath/2007/PartnerControls"/>
    <xsd:element name="MigrationWizId" ma:index="11" nillable="true" ma:displayName="MigrationWizId" ma:internalName="MigrationWizId">
      <xsd:simpleType>
        <xsd:restriction base="dms:Text"/>
      </xsd:simpleType>
    </xsd:element>
    <xsd:element name="MigrationWizIdPermissions" ma:index="12" nillable="true" ma:displayName="MigrationWizIdPermissions" ma:internalName="MigrationWizIdPermissions">
      <xsd:simpleType>
        <xsd:restriction base="dms:Text"/>
      </xsd:simpleType>
    </xsd:element>
    <xsd:element name="MigrationWizIdVersion" ma:index="13" nillable="true" ma:displayName="MigrationWizIdVersion" ma:internalName="MigrationWizIdVersion">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igrationWizId xmlns="c706c78e-75b1-47ec-8af0-8e9ba99ea0cc" xsi:nil="true"/>
    <MigrationWizIdVersion xmlns="c706c78e-75b1-47ec-8af0-8e9ba99ea0cc" xsi:nil="true"/>
    <MigrationWizIdPermissions xmlns="c706c78e-75b1-47ec-8af0-8e9ba99ea0cc" xsi:nil="true"/>
    <TaxCatchAll xmlns="c298746a-0869-4342-88b4-f5d115138236" xsi:nil="true"/>
    <lcf76f155ced4ddcb4097134ff3c332f xmlns="c706c78e-75b1-47ec-8af0-8e9ba99ea0cc">
      <Terms xmlns="http://schemas.microsoft.com/office/infopath/2007/PartnerControls"/>
    </lcf76f155ced4ddcb4097134ff3c332f>
    <_dlc_DocId xmlns="c298746a-0869-4342-88b4-f5d115138236">ZQVMJN4V7J2M-215259351-41459</_dlc_DocId>
    <_dlc_DocIdUrl xmlns="c298746a-0869-4342-88b4-f5d115138236">
      <Url>https://rutanmedellin.sharepoint.com/sites/GestionDocumental/_layouts/15/DocIdRedir.aspx?ID=ZQVMJN4V7J2M-215259351-41459</Url>
      <Description>ZQVMJN4V7J2M-215259351-41459</Description>
    </_dlc_DocIdUrl>
  </documentManagement>
</p:properties>
</file>

<file path=customXml/itemProps1.xml><?xml version="1.0" encoding="utf-8"?>
<ds:datastoreItem xmlns:ds="http://schemas.openxmlformats.org/officeDocument/2006/customXml" ds:itemID="{5D54C62D-C529-48A3-A8D4-26331E623860}"/>
</file>

<file path=customXml/itemProps2.xml><?xml version="1.0" encoding="utf-8"?>
<ds:datastoreItem xmlns:ds="http://schemas.openxmlformats.org/officeDocument/2006/customXml" ds:itemID="{EC02DF91-834A-4F59-AA6F-5DA86C7E72D4}"/>
</file>

<file path=customXml/itemProps3.xml><?xml version="1.0" encoding="utf-8"?>
<ds:datastoreItem xmlns:ds="http://schemas.openxmlformats.org/officeDocument/2006/customXml" ds:itemID="{11862B2D-5DF9-4251-9202-F629C00EEF5C}"/>
</file>

<file path=customXml/itemProps4.xml><?xml version="1.0" encoding="utf-8"?>
<ds:datastoreItem xmlns:ds="http://schemas.openxmlformats.org/officeDocument/2006/customXml" ds:itemID="{A7316448-BF3A-4AD4-8B60-AD5CE51EDB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Orientaciones Grales.</vt:lpstr>
      <vt:lpstr>Priorización</vt:lpstr>
      <vt:lpstr>Procesos A Auditar Vs Recursos</vt:lpstr>
      <vt:lpstr>Cronograma</vt:lpstr>
      <vt:lpstr>Hoja1</vt:lpstr>
    </vt:vector>
  </TitlesOfParts>
  <Company>Banco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ARLEY GIRALDO ZAPATA</dc:creator>
  <cp:lastModifiedBy>Luis Fernando Hoyos Estrada</cp:lastModifiedBy>
  <dcterms:created xsi:type="dcterms:W3CDTF">2014-03-13T13:58:02Z</dcterms:created>
  <dcterms:modified xsi:type="dcterms:W3CDTF">2020-11-23T09:53:16Z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0x010100DC9257F0C438FD4F8DC8571B3328F60B</vt:lpwstr>
  </property>
  <property fmtid="{D5CDD505-2E9C-101B-9397-08002B2CF9AE}" pid="3" name="_dlc_DocIdItemGuid">
    <vt:lpwstr>fae263b8-8d23-404d-8478-fdb66517336b</vt:lpwstr>
  </property>
</Properties>
</file>